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9630" windowHeight="5190"/>
  </bookViews>
  <sheets>
    <sheet name="Orçamento de Caixa" sheetId="1" r:id="rId1"/>
    <sheet name="Gráfico" sheetId="18" r:id="rId2"/>
    <sheet name="1ro. Trim. 2010" sheetId="2" r:id="rId3"/>
    <sheet name="Grafico 2" sheetId="19" r:id="rId4"/>
    <sheet name="2do. Trim. 2010" sheetId="3" r:id="rId5"/>
    <sheet name="Resumo" sheetId="4" r:id="rId6"/>
    <sheet name="Plan4" sheetId="5" r:id="rId7"/>
    <sheet name="Plan5" sheetId="6" r:id="rId8"/>
    <sheet name="Plan6" sheetId="7" r:id="rId9"/>
    <sheet name="Plan7" sheetId="8" r:id="rId10"/>
    <sheet name="Plan8" sheetId="9" r:id="rId11"/>
    <sheet name="Plan9" sheetId="10" r:id="rId12"/>
    <sheet name="Plan10" sheetId="11" r:id="rId13"/>
    <sheet name="Plan11" sheetId="12" r:id="rId14"/>
    <sheet name="Plan12" sheetId="13" r:id="rId15"/>
    <sheet name="Plan13" sheetId="14" r:id="rId16"/>
    <sheet name="Plan14" sheetId="15" r:id="rId17"/>
    <sheet name="Plan15" sheetId="16" r:id="rId18"/>
    <sheet name="Plan16" sheetId="17" r:id="rId19"/>
  </sheets>
  <definedNames>
    <definedName name="COGS_Total">'Orçamento de Caixa'!$D$29:$P$29</definedName>
    <definedName name="EXP_Total">'Orçamento de Caixa'!$D$43:$P$43</definedName>
    <definedName name="GR_Total">'Orçamento de Caixa'!$D$23:$P$23</definedName>
    <definedName name="Gross_Profit">'Orçamento de Caixa'!$D$30:$P$30</definedName>
    <definedName name="Operating_Income">'Orçamento de Caixa'!$D$44:$P$44</definedName>
  </definedNames>
  <calcPr calcId="144525"/>
</workbook>
</file>

<file path=xl/calcChain.xml><?xml version="1.0" encoding="utf-8"?>
<calcChain xmlns="http://schemas.openxmlformats.org/spreadsheetml/2006/main">
  <c r="C4" i="2" l="1"/>
  <c r="D15" i="2"/>
  <c r="E15" i="2"/>
  <c r="F15" i="2"/>
  <c r="C4" i="3"/>
  <c r="D13" i="3"/>
  <c r="E13" i="3"/>
  <c r="F13" i="3"/>
  <c r="C4" i="1"/>
  <c r="D23" i="1"/>
  <c r="E23" i="1"/>
  <c r="H12" i="1" s="1"/>
  <c r="F23" i="1"/>
  <c r="H8" i="4" s="1"/>
  <c r="G23" i="1"/>
  <c r="H23" i="1"/>
  <c r="I23" i="1"/>
  <c r="J23" i="1"/>
  <c r="K23" i="1"/>
  <c r="L23" i="1"/>
  <c r="M23" i="1"/>
  <c r="N23" i="1"/>
  <c r="O23" i="1"/>
  <c r="D29" i="1"/>
  <c r="H13" i="1" s="1"/>
  <c r="E29" i="1"/>
  <c r="F29" i="1"/>
  <c r="G29" i="1"/>
  <c r="H29" i="1"/>
  <c r="I29" i="1"/>
  <c r="J29" i="1"/>
  <c r="K29" i="1"/>
  <c r="L29" i="1"/>
  <c r="M29" i="1"/>
  <c r="N29" i="1"/>
  <c r="O29" i="1"/>
  <c r="D30" i="1"/>
  <c r="E30" i="1"/>
  <c r="H10" i="4" s="1"/>
  <c r="F30" i="1"/>
  <c r="G30" i="1"/>
  <c r="H30" i="1"/>
  <c r="I30" i="1"/>
  <c r="J30" i="1"/>
  <c r="K30" i="1"/>
  <c r="L30" i="1"/>
  <c r="M30" i="1"/>
  <c r="N30" i="1"/>
  <c r="O30" i="1"/>
  <c r="D43" i="1"/>
  <c r="E43" i="1"/>
  <c r="H11" i="4" s="1"/>
  <c r="F43" i="1"/>
  <c r="H15" i="1" s="1"/>
  <c r="G43" i="1"/>
  <c r="H43" i="1"/>
  <c r="I43" i="1"/>
  <c r="J43" i="1"/>
  <c r="K43" i="1"/>
  <c r="L43" i="1"/>
  <c r="M43" i="1"/>
  <c r="N43" i="1"/>
  <c r="O43" i="1"/>
  <c r="D44" i="1"/>
  <c r="E44" i="1"/>
  <c r="H16" i="1" s="1"/>
  <c r="F44" i="1"/>
  <c r="H12" i="4" s="1"/>
  <c r="G44" i="1"/>
  <c r="H44" i="1"/>
  <c r="I44" i="1"/>
  <c r="J44" i="1"/>
  <c r="K44" i="1"/>
  <c r="L44" i="1"/>
  <c r="M44" i="1"/>
  <c r="N44" i="1"/>
  <c r="O44" i="1"/>
  <c r="C4" i="4"/>
  <c r="H9" i="4"/>
  <c r="H14" i="1" l="1"/>
</calcChain>
</file>

<file path=xl/sharedStrings.xml><?xml version="1.0" encoding="utf-8"?>
<sst xmlns="http://schemas.openxmlformats.org/spreadsheetml/2006/main" count="106" uniqueCount="61">
  <si>
    <t>Título</t>
  </si>
  <si>
    <t>Criado por</t>
  </si>
  <si>
    <t>Carlos Melo</t>
  </si>
  <si>
    <t>Data da Modificação</t>
  </si>
  <si>
    <t>Propósito</t>
  </si>
  <si>
    <t>Esta planilha apresenta o orçamento projetado de caixa mensal e totalizado por trimestre para o ano fiscal de 1994 da Comércio Costa Leste.</t>
  </si>
  <si>
    <t xml:space="preserve">Dados Iniciais </t>
  </si>
  <si>
    <t>Crescimento Mensal</t>
  </si>
  <si>
    <t>Crescimento de Vendas</t>
  </si>
  <si>
    <t>Aumento CBV</t>
  </si>
  <si>
    <t>Área de Resumo</t>
  </si>
  <si>
    <t>Trim 1</t>
  </si>
  <si>
    <t>Trim 2</t>
  </si>
  <si>
    <t>Trim 3</t>
  </si>
  <si>
    <t>Trim 4</t>
  </si>
  <si>
    <t>Vendas Brutas</t>
  </si>
  <si>
    <t>Custo de Vendas</t>
  </si>
  <si>
    <t>Lucro Bruto</t>
  </si>
  <si>
    <t>Despesas</t>
  </si>
  <si>
    <t>Renda Operacional</t>
  </si>
  <si>
    <t>Área de Modelo do Orçamento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</si>
  <si>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</si>
  <si>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</si>
  <si>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</si>
  <si>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</si>
  <si>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</si>
  <si>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</si>
  <si>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</si>
  <si>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</si>
  <si>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</si>
  <si>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Mar</t>
  </si>
  <si>
    <t>Abr</t>
  </si>
  <si>
    <t>Maio</t>
  </si>
  <si>
    <t>Vendas</t>
  </si>
  <si>
    <t>Transporte</t>
  </si>
  <si>
    <t>Total VB</t>
  </si>
  <si>
    <t>Custo dos Bens Vendidos</t>
  </si>
  <si>
    <t>Mercadorias</t>
  </si>
  <si>
    <t>Fretes</t>
  </si>
  <si>
    <t>Taxas</t>
  </si>
  <si>
    <t>Miscelâneas</t>
  </si>
  <si>
    <t>Total CBV</t>
  </si>
  <si>
    <t>Publicidade</t>
  </si>
  <si>
    <t>Salários</t>
  </si>
  <si>
    <t>Aluguel</t>
  </si>
  <si>
    <t>Utilidades</t>
  </si>
  <si>
    <t>Seguros</t>
  </si>
  <si>
    <t>Telefone</t>
  </si>
  <si>
    <t>Material de Escritório</t>
  </si>
  <si>
    <t>Treinamento</t>
  </si>
  <si>
    <t>Despesas de Viagem</t>
  </si>
  <si>
    <t>Taxas e Licensas</t>
  </si>
  <si>
    <t>Juros</t>
  </si>
  <si>
    <t>Total DESP</t>
  </si>
  <si>
    <t>Titulo</t>
  </si>
  <si>
    <t>Sam</t>
  </si>
  <si>
    <t>WCS Cash Budget: 1994 Fiscal Year</t>
  </si>
  <si>
    <t>CCL Orçamento de Caixa: Ano Fiscal de 2010</t>
  </si>
  <si>
    <t>Totais de  2010</t>
  </si>
  <si>
    <t>Totais de 2010</t>
  </si>
  <si>
    <t>Esta planilha apresenta o orçamento projetado de caixa mensal e totalizado por trimestre para o ano fiscal de 2010 da Comércio Costa Leste.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</si>
</sst>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</numFmts>
  <fonts count="15" x14ac:knownFonts="1">
    <font>
      <sz val="10"/>
      <name val="MS Sans Serif"/>
    </font>
    <font>
      <sz val="10"/>
      <name val="MS Sans Serif"/>
    </font>
    <font>
      <b/>
      <i/>
      <sz val="10"/>
      <name val="MS Sans Serif"/>
      <family val="2"/>
    </font>
    <font>
      <sz val="10"/>
      <name val="MS Sans Serif"/>
      <family val="2"/>
    </font>
    <font>
      <b/>
      <sz val="10"/>
      <color indexed="31"/>
      <name val="MS Sans Serif"/>
      <family val="2"/>
    </font>
    <font>
      <b/>
      <sz val="10"/>
      <name val="MS Sans Serif"/>
      <family val="2"/>
    </font>
    <font>
      <i/>
      <sz val="10"/>
      <color indexed="9"/>
      <name val="MS Sans Serif"/>
      <family val="2"/>
    </font>
    <font>
      <sz val="10"/>
      <color indexed="18"/>
      <name val="MS Sans Serif"/>
      <family val="2"/>
    </font>
    <font>
      <i/>
      <sz val="10"/>
      <color indexed="18"/>
      <name val="MS Sans Serif"/>
      <family val="2"/>
    </font>
    <font>
      <sz val="10"/>
      <color indexed="8"/>
      <name val="MS Sans Serif"/>
      <family val="2"/>
    </font>
    <font>
      <sz val="10"/>
      <color indexed="18"/>
      <name val="MS Sans Serif"/>
    </font>
    <font>
      <i/>
      <sz val="8.5"/>
      <color indexed="9"/>
      <name val="MS Sans Serif"/>
    </font>
    <font>
      <i/>
      <sz val="10"/>
      <color indexed="18"/>
      <name val="MS Sans Serif"/>
    </font>
    <font>
      <sz val="10"/>
      <color indexed="8"/>
      <name val="MS Sans Serif"/>
    </font>
    <font>
      <b/>
      <sz val="10"/>
      <color indexed="17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18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3"/>
        <bgColor indexed="24"/>
      </patternFill>
    </fill>
    <fill>
      <patternFill patternType="solid">
        <fgColor indexed="9"/>
        <bgColor indexed="24"/>
      </patternFill>
    </fill>
  </fills>
  <borders count="15">
    <border>
      <left/>
      <right/>
      <top/>
      <bottom/>
      <diagonal/>
    </border>
    <border>
      <left style="medium">
        <color indexed="24"/>
      </left>
      <right/>
      <top style="medium">
        <color indexed="24"/>
      </top>
      <bottom style="thin">
        <color indexed="24"/>
      </bottom>
      <diagonal/>
    </border>
    <border>
      <left/>
      <right/>
      <top style="medium">
        <color indexed="24"/>
      </top>
      <bottom style="thin">
        <color indexed="24"/>
      </bottom>
      <diagonal/>
    </border>
    <border>
      <left style="medium">
        <color indexed="2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24"/>
      </right>
      <top/>
      <bottom/>
      <diagonal/>
    </border>
    <border>
      <left style="medium">
        <color indexed="24"/>
      </left>
      <right/>
      <top style="medium">
        <color indexed="24"/>
      </top>
      <bottom style="medium">
        <color indexed="24"/>
      </bottom>
      <diagonal/>
    </border>
    <border>
      <left/>
      <right/>
      <top style="medium">
        <color indexed="24"/>
      </top>
      <bottom style="medium">
        <color indexed="24"/>
      </bottom>
      <diagonal/>
    </border>
    <border>
      <left/>
      <right style="medium">
        <color indexed="24"/>
      </right>
      <top style="medium">
        <color indexed="24"/>
      </top>
      <bottom style="medium">
        <color indexed="24"/>
      </bottom>
      <diagonal/>
    </border>
    <border>
      <left style="medium">
        <color indexed="24"/>
      </left>
      <right/>
      <top/>
      <bottom style="medium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 style="medium">
        <color indexed="24"/>
      </right>
      <top/>
      <bottom style="medium">
        <color indexed="24"/>
      </bottom>
      <diagonal/>
    </border>
    <border>
      <left/>
      <right style="medium">
        <color indexed="24"/>
      </right>
      <top style="medium">
        <color indexed="24"/>
      </top>
      <bottom style="thin">
        <color indexed="24"/>
      </bottom>
      <diagonal/>
    </border>
    <border>
      <left style="medium">
        <color indexed="2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NumberFormat="1" applyFont="1" applyAlignment="1">
      <alignment horizontal="right"/>
    </xf>
    <xf numFmtId="0" fontId="3" fillId="0" borderId="0" xfId="0" applyNumberFormat="1" applyFont="1"/>
    <xf numFmtId="0" fontId="4" fillId="0" borderId="0" xfId="0" applyNumberFormat="1" applyFont="1" applyAlignment="1">
      <alignment horizontal="centerContinuous"/>
    </xf>
    <xf numFmtId="1" fontId="3" fillId="0" borderId="0" xfId="0" applyNumberFormat="1" applyFont="1" applyAlignment="1">
      <alignment horizontal="centerContinuous"/>
    </xf>
    <xf numFmtId="1" fontId="3" fillId="0" borderId="0" xfId="0" applyNumberFormat="1" applyFont="1"/>
    <xf numFmtId="0" fontId="5" fillId="0" borderId="0" xfId="0" applyNumberFormat="1" applyFont="1"/>
    <xf numFmtId="15" fontId="3" fillId="0" borderId="0" xfId="0" applyNumberFormat="1" applyFont="1" applyAlignment="1">
      <alignment horizontal="left"/>
    </xf>
    <xf numFmtId="0" fontId="6" fillId="2" borderId="1" xfId="0" applyNumberFormat="1" applyFont="1" applyFill="1" applyBorder="1" applyAlignment="1">
      <alignment horizontal="right"/>
    </xf>
    <xf numFmtId="1" fontId="6" fillId="2" borderId="2" xfId="0" applyNumberFormat="1" applyFont="1" applyFill="1" applyBorder="1" applyAlignment="1">
      <alignment horizontal="right"/>
    </xf>
    <xf numFmtId="0" fontId="7" fillId="3" borderId="3" xfId="0" applyNumberFormat="1" applyFont="1" applyFill="1" applyBorder="1" applyAlignment="1"/>
    <xf numFmtId="9" fontId="7" fillId="4" borderId="4" xfId="5" applyFont="1" applyFill="1" applyBorder="1" applyAlignment="1"/>
    <xf numFmtId="6" fontId="7" fillId="3" borderId="0" xfId="3" applyNumberFormat="1" applyFont="1" applyFill="1" applyBorder="1" applyAlignment="1"/>
    <xf numFmtId="0" fontId="7" fillId="2" borderId="1" xfId="0" applyNumberFormat="1" applyFont="1" applyFill="1" applyBorder="1" applyAlignment="1"/>
    <xf numFmtId="0" fontId="8" fillId="3" borderId="3" xfId="0" applyNumberFormat="1" applyFont="1" applyFill="1" applyBorder="1" applyAlignment="1">
      <alignment horizontal="left"/>
    </xf>
    <xf numFmtId="6" fontId="7" fillId="3" borderId="5" xfId="3" applyNumberFormat="1" applyFont="1" applyFill="1" applyBorder="1" applyAlignment="1"/>
    <xf numFmtId="0" fontId="9" fillId="3" borderId="3" xfId="0" applyNumberFormat="1" applyFont="1" applyFill="1" applyBorder="1" applyAlignment="1">
      <alignment horizontal="left"/>
    </xf>
    <xf numFmtId="6" fontId="7" fillId="3" borderId="0" xfId="3" applyNumberFormat="1" applyFont="1" applyFill="1" applyBorder="1" applyAlignment="1" applyProtection="1">
      <protection locked="0"/>
    </xf>
    <xf numFmtId="6" fontId="7" fillId="3" borderId="5" xfId="3" applyNumberFormat="1" applyFont="1" applyFill="1" applyBorder="1" applyAlignment="1" applyProtection="1">
      <protection locked="0"/>
    </xf>
    <xf numFmtId="0" fontId="9" fillId="5" borderId="6" xfId="0" applyNumberFormat="1" applyFont="1" applyFill="1" applyBorder="1" applyAlignment="1">
      <alignment horizontal="left"/>
    </xf>
    <xf numFmtId="6" fontId="7" fillId="5" borderId="7" xfId="3" applyNumberFormat="1" applyFont="1" applyFill="1" applyBorder="1" applyAlignment="1"/>
    <xf numFmtId="6" fontId="7" fillId="5" borderId="8" xfId="3" applyNumberFormat="1" applyFont="1" applyFill="1" applyBorder="1" applyAlignment="1"/>
    <xf numFmtId="0" fontId="10" fillId="3" borderId="3" xfId="0" applyNumberFormat="1" applyFont="1" applyFill="1" applyBorder="1" applyAlignment="1"/>
    <xf numFmtId="6" fontId="10" fillId="3" borderId="0" xfId="3" applyNumberFormat="1" applyFont="1" applyFill="1" applyBorder="1" applyAlignment="1"/>
    <xf numFmtId="6" fontId="10" fillId="3" borderId="5" xfId="3" applyNumberFormat="1" applyFont="1" applyFill="1" applyBorder="1" applyAlignment="1"/>
    <xf numFmtId="0" fontId="10" fillId="3" borderId="9" xfId="0" applyNumberFormat="1" applyFont="1" applyFill="1" applyBorder="1" applyAlignment="1"/>
    <xf numFmtId="6" fontId="10" fillId="3" borderId="10" xfId="3" applyNumberFormat="1" applyFont="1" applyFill="1" applyBorder="1" applyAlignment="1"/>
    <xf numFmtId="6" fontId="10" fillId="3" borderId="11" xfId="3" applyNumberFormat="1" applyFont="1" applyFill="1" applyBorder="1" applyAlignment="1"/>
    <xf numFmtId="0" fontId="11" fillId="2" borderId="1" xfId="0" applyNumberFormat="1" applyFont="1" applyFill="1" applyBorder="1" applyAlignment="1">
      <alignment horizontal="right"/>
    </xf>
    <xf numFmtId="1" fontId="11" fillId="2" borderId="2" xfId="0" applyNumberFormat="1" applyFont="1" applyFill="1" applyBorder="1" applyAlignment="1">
      <alignment horizontal="right"/>
    </xf>
    <xf numFmtId="1" fontId="11" fillId="2" borderId="12" xfId="0" applyNumberFormat="1" applyFont="1" applyFill="1" applyBorder="1" applyAlignment="1">
      <alignment horizontal="right"/>
    </xf>
    <xf numFmtId="0" fontId="7" fillId="3" borderId="13" xfId="0" applyNumberFormat="1" applyFont="1" applyFill="1" applyBorder="1" applyAlignment="1"/>
    <xf numFmtId="9" fontId="7" fillId="4" borderId="14" xfId="5" applyFont="1" applyFill="1" applyBorder="1" applyAlignment="1"/>
    <xf numFmtId="7" fontId="3" fillId="0" borderId="0" xfId="0" applyNumberFormat="1" applyFont="1"/>
    <xf numFmtId="0" fontId="3" fillId="0" borderId="0" xfId="0" applyFont="1"/>
    <xf numFmtId="6" fontId="10" fillId="3" borderId="0" xfId="3" applyNumberFormat="1" applyFont="1" applyFill="1" applyBorder="1" applyAlignment="1" applyProtection="1">
      <protection locked="0"/>
    </xf>
    <xf numFmtId="6" fontId="10" fillId="3" borderId="5" xfId="3" applyNumberFormat="1" applyFont="1" applyFill="1" applyBorder="1" applyAlignment="1" applyProtection="1">
      <protection locked="0"/>
    </xf>
    <xf numFmtId="6" fontId="10" fillId="5" borderId="7" xfId="3" applyNumberFormat="1" applyFont="1" applyFill="1" applyBorder="1" applyAlignment="1"/>
    <xf numFmtId="7" fontId="10" fillId="2" borderId="1" xfId="0" applyNumberFormat="1" applyFont="1" applyFill="1" applyBorder="1" applyAlignment="1"/>
    <xf numFmtId="7" fontId="12" fillId="3" borderId="3" xfId="0" applyNumberFormat="1" applyFont="1" applyFill="1" applyBorder="1" applyAlignment="1">
      <alignment horizontal="left"/>
    </xf>
    <xf numFmtId="7" fontId="13" fillId="3" borderId="3" xfId="0" applyNumberFormat="1" applyFont="1" applyFill="1" applyBorder="1" applyAlignment="1">
      <alignment horizontal="left"/>
    </xf>
    <xf numFmtId="6" fontId="10" fillId="5" borderId="8" xfId="3" applyNumberFormat="1" applyFont="1" applyFill="1" applyBorder="1" applyAlignment="1"/>
    <xf numFmtId="7" fontId="13" fillId="5" borderId="6" xfId="0" applyNumberFormat="1" applyFont="1" applyFill="1" applyBorder="1" applyAlignment="1">
      <alignment horizontal="left"/>
    </xf>
    <xf numFmtId="7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14" fillId="0" borderId="0" xfId="0" applyNumberFormat="1" applyFont="1" applyAlignment="1">
      <alignment horizontal="centerContinuous"/>
    </xf>
    <xf numFmtId="0" fontId="0" fillId="0" borderId="0" xfId="4" applyFont="1"/>
  </cellXfs>
  <cellStyles count="6">
    <cellStyle name="Comma [0]" xfId="1"/>
    <cellStyle name="Currency [0]" xfId="2"/>
    <cellStyle name="Moeda" xfId="3" builtinId="4"/>
    <cellStyle name="Normal" xfId="0" builtinId="0"/>
    <cellStyle name="Normal_Sheet1" xfId="4"/>
    <cellStyle name="Porcentagem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11.xml"/><Relationship Id="rId18" Type="http://schemas.openxmlformats.org/officeDocument/2006/relationships/worksheet" Target="worksheets/sheet16.xml"/><Relationship Id="rId3" Type="http://schemas.openxmlformats.org/officeDocument/2006/relationships/worksheet" Target="worksheets/sheet2.xml"/><Relationship Id="rId21" Type="http://schemas.openxmlformats.org/officeDocument/2006/relationships/styles" Target="styles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10.xml"/><Relationship Id="rId17" Type="http://schemas.openxmlformats.org/officeDocument/2006/relationships/worksheet" Target="worksheets/sheet15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13.xml"/><Relationship Id="rId23" Type="http://schemas.openxmlformats.org/officeDocument/2006/relationships/calcChain" Target="calcChain.xml"/><Relationship Id="rId10" Type="http://schemas.openxmlformats.org/officeDocument/2006/relationships/worksheet" Target="worksheets/sheet8.xml"/><Relationship Id="rId19" Type="http://schemas.openxmlformats.org/officeDocument/2006/relationships/worksheet" Target="worksheets/sheet17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2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800" b="1" i="0" u="none" strike="noStrike" baseline="0">
                <a:effectLst/>
              </a:rPr>
              <a:t>Custo dos bens vendidos no 1o. Trimestre 2010</a:t>
            </a:r>
            <a:endParaRPr lang="en-US"/>
          </a:p>
        </c:rich>
      </c:tx>
      <c:layout/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'1ro. Trim. 2010'!$D$9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'1ro. Trim. 2010'!$C$10:$C$14</c:f>
              <c:strCache>
                <c:ptCount val="5"/>
                <c:pt idx="0">
                  <c:v>Custo dos Bens Vendidos</c:v>
                </c:pt>
                <c:pt idx="1">
                  <c:v>Mercadorias</c:v>
                </c:pt>
                <c:pt idx="2">
                  <c:v>Fretes</c:v>
                </c:pt>
                <c:pt idx="3">
                  <c:v>Taxas</c:v>
                </c:pt>
                <c:pt idx="4">
                  <c:v>Miscelâneas</c:v>
                </c:pt>
              </c:strCache>
            </c:strRef>
          </c:cat>
          <c:val>
            <c:numRef>
              <c:f>'1ro. Trim. 2010'!$D$10:$D$14</c:f>
              <c:numCache>
                <c:formatCode>"$"#,##0_);[Red]\("$"#,##0\)</c:formatCode>
                <c:ptCount val="5"/>
                <c:pt idx="1">
                  <c:v>17710</c:v>
                </c:pt>
                <c:pt idx="2">
                  <c:v>270</c:v>
                </c:pt>
                <c:pt idx="3">
                  <c:v>1240</c:v>
                </c:pt>
                <c:pt idx="4">
                  <c:v>96</c:v>
                </c:pt>
              </c:numCache>
            </c:numRef>
          </c:val>
        </c:ser>
        <c:ser>
          <c:idx val="1"/>
          <c:order val="1"/>
          <c:tx>
            <c:strRef>
              <c:f>'1ro. Trim. 2010'!$E$9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'1ro. Trim. 2010'!$C$10:$C$14</c:f>
              <c:strCache>
                <c:ptCount val="5"/>
                <c:pt idx="0">
                  <c:v>Custo dos Bens Vendidos</c:v>
                </c:pt>
                <c:pt idx="1">
                  <c:v>Mercadorias</c:v>
                </c:pt>
                <c:pt idx="2">
                  <c:v>Fretes</c:v>
                </c:pt>
                <c:pt idx="3">
                  <c:v>Taxas</c:v>
                </c:pt>
                <c:pt idx="4">
                  <c:v>Miscelâneas</c:v>
                </c:pt>
              </c:strCache>
            </c:strRef>
          </c:cat>
          <c:val>
            <c:numRef>
              <c:f>'1ro. Trim. 2010'!$E$10:$E$14</c:f>
              <c:numCache>
                <c:formatCode>"$"#,##0_);[Red]\("$"#,##0\)</c:formatCode>
                <c:ptCount val="5"/>
                <c:pt idx="1">
                  <c:v>17869.39</c:v>
                </c:pt>
                <c:pt idx="2">
                  <c:v>272.43</c:v>
                </c:pt>
                <c:pt idx="3">
                  <c:v>1251.1600000000001</c:v>
                </c:pt>
                <c:pt idx="4">
                  <c:v>96.864000000000004</c:v>
                </c:pt>
              </c:numCache>
            </c:numRef>
          </c:val>
        </c:ser>
        <c:ser>
          <c:idx val="2"/>
          <c:order val="2"/>
          <c:tx>
            <c:strRef>
              <c:f>'1ro. Trim. 2010'!$F$9</c:f>
              <c:strCache>
                <c:ptCount val="1"/>
                <c:pt idx="0">
                  <c:v>Ago</c:v>
                </c:pt>
              </c:strCache>
            </c:strRef>
          </c:tx>
          <c:cat>
            <c:strRef>
              <c:f>'1ro. Trim. 2010'!$C$10:$C$14</c:f>
              <c:strCache>
                <c:ptCount val="5"/>
                <c:pt idx="0">
                  <c:v>Custo dos Bens Vendidos</c:v>
                </c:pt>
                <c:pt idx="1">
                  <c:v>Mercadorias</c:v>
                </c:pt>
                <c:pt idx="2">
                  <c:v>Fretes</c:v>
                </c:pt>
                <c:pt idx="3">
                  <c:v>Taxas</c:v>
                </c:pt>
                <c:pt idx="4">
                  <c:v>Miscelâneas</c:v>
                </c:pt>
              </c:strCache>
            </c:strRef>
          </c:cat>
          <c:val>
            <c:numRef>
              <c:f>'1ro. Trim. 2010'!$F$10:$F$14</c:f>
              <c:numCache>
                <c:formatCode>"$"#,##0_);[Red]\("$"#,##0\)</c:formatCode>
                <c:ptCount val="5"/>
                <c:pt idx="1">
                  <c:v>18030.214509999998</c:v>
                </c:pt>
                <c:pt idx="2">
                  <c:v>274.88186999999999</c:v>
                </c:pt>
                <c:pt idx="3">
                  <c:v>1262.4204400000001</c:v>
                </c:pt>
                <c:pt idx="4">
                  <c:v>97.735776000000001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'2do. Trim. 2010'!$C$11</c:f>
              <c:strCache>
                <c:ptCount val="1"/>
                <c:pt idx="0">
                  <c:v>Vendas</c:v>
                </c:pt>
              </c:strCache>
            </c:strRef>
          </c:tx>
          <c:invertIfNegative val="0"/>
          <c:cat>
            <c:strRef>
              <c:f>'2do. Trim. 2010'!$D$9:$F$9</c:f>
              <c:strCache>
                <c:ptCount val="3"/>
                <c:pt idx="0">
                  <c:v>Set</c:v>
                </c:pt>
                <c:pt idx="1">
                  <c:v>Out</c:v>
                </c:pt>
                <c:pt idx="2">
                  <c:v>Nov</c:v>
                </c:pt>
              </c:strCache>
            </c:strRef>
          </c:cat>
          <c:val>
            <c:numRef>
              <c:f>'2do. Trim. 2010'!$D$11:$F$11</c:f>
              <c:numCache>
                <c:formatCode>"$"#,##0_);[Red]\("$"#,##0\)</c:formatCode>
                <c:ptCount val="3"/>
                <c:pt idx="0">
                  <c:v>28233.316125000001</c:v>
                </c:pt>
                <c:pt idx="1">
                  <c:v>28656.815866875</c:v>
                </c:pt>
                <c:pt idx="2">
                  <c:v>29086.668104878125</c:v>
                </c:pt>
              </c:numCache>
            </c:numRef>
          </c:val>
        </c:ser>
        <c:ser>
          <c:idx val="1"/>
          <c:order val="1"/>
          <c:tx>
            <c:strRef>
              <c:f>'2do. Trim. 2010'!$C$12</c:f>
              <c:strCache>
                <c:ptCount val="1"/>
                <c:pt idx="0">
                  <c:v>Transporte</c:v>
                </c:pt>
              </c:strCache>
            </c:strRef>
          </c:tx>
          <c:invertIfNegative val="0"/>
          <c:cat>
            <c:strRef>
              <c:f>'2do. Trim. 2010'!$D$9:$F$9</c:f>
              <c:strCache>
                <c:ptCount val="3"/>
                <c:pt idx="0">
                  <c:v>Set</c:v>
                </c:pt>
                <c:pt idx="1">
                  <c:v>Out</c:v>
                </c:pt>
                <c:pt idx="2">
                  <c:v>Nov</c:v>
                </c:pt>
              </c:strCache>
            </c:strRef>
          </c:cat>
          <c:val>
            <c:numRef>
              <c:f>'2do. Trim. 2010'!$D$12:$F$12</c:f>
              <c:numCache>
                <c:formatCode>"$"#,##0_);[Red]\("$"#,##0\)</c:formatCode>
                <c:ptCount val="3"/>
                <c:pt idx="0">
                  <c:v>5803.5149812499994</c:v>
                </c:pt>
                <c:pt idx="1">
                  <c:v>5890.5677059687496</c:v>
                </c:pt>
                <c:pt idx="2">
                  <c:v>5978.9262215582812</c:v>
                </c:pt>
              </c:numCache>
            </c:numRef>
          </c:val>
        </c:ser>
        <c:ser>
          <c:idx val="2"/>
          <c:order val="2"/>
          <c:tx>
            <c:strRef>
              <c:f>'2do. Trim. 2010'!$C$13</c:f>
              <c:strCache>
                <c:ptCount val="1"/>
                <c:pt idx="0">
                  <c:v>Total VB</c:v>
                </c:pt>
              </c:strCache>
            </c:strRef>
          </c:tx>
          <c:invertIfNegative val="0"/>
          <c:cat>
            <c:strRef>
              <c:f>'2do. Trim. 2010'!$D$9:$F$9</c:f>
              <c:strCache>
                <c:ptCount val="3"/>
                <c:pt idx="0">
                  <c:v>Set</c:v>
                </c:pt>
                <c:pt idx="1">
                  <c:v>Out</c:v>
                </c:pt>
                <c:pt idx="2">
                  <c:v>Nov</c:v>
                </c:pt>
              </c:strCache>
            </c:strRef>
          </c:cat>
          <c:val>
            <c:numRef>
              <c:f>'2do. Trim. 2010'!$D$13:$F$13</c:f>
              <c:numCache>
                <c:formatCode>"$"#,##0_);[Red]\("$"#,##0\)</c:formatCode>
                <c:ptCount val="3"/>
                <c:pt idx="0">
                  <c:v>34036.83110625</c:v>
                </c:pt>
                <c:pt idx="1">
                  <c:v>34547.383572843748</c:v>
                </c:pt>
                <c:pt idx="2">
                  <c:v>35065.594326436403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472640"/>
        <c:axId val="95478528"/>
      </c:barChart>
      <c:catAx>
        <c:axId val="95472640"/>
        <c:scaling>
          <c:orientation val="minMax"/>
        </c:scaling>
        <c:delete val="0"/>
        <c:axPos val="b"/>
        <c:majorTickMark val="out"/>
        <c:minorTickMark val="none"/>
        <c:tickLblPos val="nextTo"/>
        <c:crossAx val="95478528"/>
        <c:crosses val="autoZero"/>
        <c:auto val="1"/>
        <c:lblAlgn val="ctr"/>
        <c:lblOffset val="100"/>
        <c:noMultiLvlLbl val="0"/>
      </c:catAx>
      <c:valAx>
        <c:axId val="95478528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954726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Resumo!$C$8</c:f>
              <c:strCache>
                <c:ptCount val="1"/>
                <c:pt idx="0">
                  <c:v>Vendas Brutas</c:v>
                </c:pt>
              </c:strCache>
            </c:strRef>
          </c:tx>
          <c:invertIfNegative val="0"/>
          <c:cat>
            <c:strRef>
              <c:f>Resumo!$D$7:$G$7</c:f>
              <c:strCache>
                <c:ptCount val="4"/>
                <c:pt idx="0">
                  <c:v>Trim 1</c:v>
                </c:pt>
                <c:pt idx="1">
                  <c:v>Trim 2</c:v>
                </c:pt>
                <c:pt idx="2">
                  <c:v>Trim 3</c:v>
                </c:pt>
                <c:pt idx="3">
                  <c:v>Trim 4</c:v>
                </c:pt>
              </c:strCache>
            </c:strRef>
          </c:cat>
          <c:val>
            <c:numRef>
              <c:f>Resumo!$D$8:$G$8</c:f>
              <c:numCache>
                <c:formatCode>"$"#,##0_);[Red]\("$"#,##0\)</c:formatCode>
                <c:ptCount val="4"/>
                <c:pt idx="0">
                  <c:v>99122</c:v>
                </c:pt>
                <c:pt idx="1">
                  <c:v>100609</c:v>
                </c:pt>
                <c:pt idx="2">
                  <c:v>102118</c:v>
                </c:pt>
                <c:pt idx="3">
                  <c:v>103650</c:v>
                </c:pt>
              </c:numCache>
            </c:numRef>
          </c:val>
        </c:ser>
        <c:ser>
          <c:idx val="1"/>
          <c:order val="1"/>
          <c:tx>
            <c:strRef>
              <c:f>Resumo!$C$9</c:f>
              <c:strCache>
                <c:ptCount val="1"/>
                <c:pt idx="0">
                  <c:v>Custo de Vendas</c:v>
                </c:pt>
              </c:strCache>
            </c:strRef>
          </c:tx>
          <c:invertIfNegative val="0"/>
          <c:cat>
            <c:strRef>
              <c:f>Resumo!$D$7:$G$7</c:f>
              <c:strCache>
                <c:ptCount val="4"/>
                <c:pt idx="0">
                  <c:v>Trim 1</c:v>
                </c:pt>
                <c:pt idx="1">
                  <c:v>Trim 2</c:v>
                </c:pt>
                <c:pt idx="2">
                  <c:v>Trim 3</c:v>
                </c:pt>
                <c:pt idx="3">
                  <c:v>Trim 4</c:v>
                </c:pt>
              </c:strCache>
            </c:strRef>
          </c:cat>
          <c:val>
            <c:numRef>
              <c:f>Resumo!$D$9:$G$9</c:f>
              <c:numCache>
                <c:formatCode>"$"#,##0_);[Red]\("$"#,##0\)</c:formatCode>
                <c:ptCount val="4"/>
                <c:pt idx="0">
                  <c:v>58471</c:v>
                </c:pt>
                <c:pt idx="1">
                  <c:v>58997</c:v>
                </c:pt>
                <c:pt idx="2">
                  <c:v>59528</c:v>
                </c:pt>
                <c:pt idx="3">
                  <c:v>60064</c:v>
                </c:pt>
              </c:numCache>
            </c:numRef>
          </c:val>
        </c:ser>
        <c:ser>
          <c:idx val="2"/>
          <c:order val="2"/>
          <c:tx>
            <c:strRef>
              <c:f>Resumo!$C$10</c:f>
              <c:strCache>
                <c:ptCount val="1"/>
                <c:pt idx="0">
                  <c:v>Lucro Bruto</c:v>
                </c:pt>
              </c:strCache>
            </c:strRef>
          </c:tx>
          <c:invertIfNegative val="0"/>
          <c:cat>
            <c:strRef>
              <c:f>Resumo!$D$7:$G$7</c:f>
              <c:strCache>
                <c:ptCount val="4"/>
                <c:pt idx="0">
                  <c:v>Trim 1</c:v>
                </c:pt>
                <c:pt idx="1">
                  <c:v>Trim 2</c:v>
                </c:pt>
                <c:pt idx="2">
                  <c:v>Trim 3</c:v>
                </c:pt>
                <c:pt idx="3">
                  <c:v>Trim 4</c:v>
                </c:pt>
              </c:strCache>
            </c:strRef>
          </c:cat>
          <c:val>
            <c:numRef>
              <c:f>Resumo!$D$10:$G$10</c:f>
              <c:numCache>
                <c:formatCode>"$"#,##0_);[Red]\("$"#,##0\)</c:formatCode>
                <c:ptCount val="4"/>
                <c:pt idx="0">
                  <c:v>40651</c:v>
                </c:pt>
                <c:pt idx="1">
                  <c:v>41612</c:v>
                </c:pt>
                <c:pt idx="2">
                  <c:v>42590</c:v>
                </c:pt>
                <c:pt idx="3">
                  <c:v>43586</c:v>
                </c:pt>
              </c:numCache>
            </c:numRef>
          </c:val>
        </c:ser>
        <c:ser>
          <c:idx val="3"/>
          <c:order val="3"/>
          <c:tx>
            <c:strRef>
              <c:f>Resumo!$C$12</c:f>
              <c:strCache>
                <c:ptCount val="1"/>
                <c:pt idx="0">
                  <c:v>Renda Operacional</c:v>
                </c:pt>
              </c:strCache>
            </c:strRef>
          </c:tx>
          <c:invertIfNegative val="0"/>
          <c:cat>
            <c:strRef>
              <c:f>Resumo!$D$7:$G$7</c:f>
              <c:strCache>
                <c:ptCount val="4"/>
                <c:pt idx="0">
                  <c:v>Trim 1</c:v>
                </c:pt>
                <c:pt idx="1">
                  <c:v>Trim 2</c:v>
                </c:pt>
                <c:pt idx="2">
                  <c:v>Trim 3</c:v>
                </c:pt>
                <c:pt idx="3">
                  <c:v>Trim 4</c:v>
                </c:pt>
              </c:strCache>
            </c:strRef>
          </c:cat>
          <c:val>
            <c:numRef>
              <c:f>Resumo!$D$12:$G$12</c:f>
              <c:numCache>
                <c:formatCode>"$"#,##0_);[Red]\("$"#,##0\)</c:formatCode>
                <c:ptCount val="4"/>
                <c:pt idx="0">
                  <c:v>7253</c:v>
                </c:pt>
                <c:pt idx="1">
                  <c:v>8416</c:v>
                </c:pt>
                <c:pt idx="2">
                  <c:v>9359</c:v>
                </c:pt>
                <c:pt idx="3">
                  <c:v>10320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95904"/>
        <c:axId val="85997824"/>
      </c:barChart>
      <c:catAx>
        <c:axId val="85995904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2010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85997824"/>
        <c:crosses val="autoZero"/>
        <c:auto val="1"/>
        <c:lblAlgn val="ctr"/>
        <c:lblOffset val="100"/>
        <c:noMultiLvlLbl val="0"/>
      </c:catAx>
      <c:valAx>
        <c:axId val="85997824"/>
        <c:scaling>
          <c:orientation val="minMax"/>
        </c:scaling>
        <c:delete val="0"/>
        <c:axPos val="b"/>
        <c:majorGridlines/>
        <c:numFmt formatCode="&quot;$&quot;#,##0_);[Red]\(&quot;$&quot;#,##0\)" sourceLinked="1"/>
        <c:majorTickMark val="out"/>
        <c:minorTickMark val="none"/>
        <c:tickLblPos val="nextTo"/>
        <c:crossAx val="85995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69911184219682"/>
          <c:y val="0.30610043919903518"/>
          <c:w val="0.14947303379230301"/>
          <c:h val="0.578082818865434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Resumo!$C$8</c:f>
              <c:strCache>
                <c:ptCount val="1"/>
                <c:pt idx="0">
                  <c:v>Vendas Brutas</c:v>
                </c:pt>
              </c:strCache>
            </c:strRef>
          </c:tx>
          <c:invertIfNegative val="0"/>
          <c:cat>
            <c:strRef>
              <c:f>Resumo!$D$7:$G$7</c:f>
              <c:strCache>
                <c:ptCount val="4"/>
                <c:pt idx="0">
                  <c:v>Trim 1</c:v>
                </c:pt>
                <c:pt idx="1">
                  <c:v>Trim 2</c:v>
                </c:pt>
                <c:pt idx="2">
                  <c:v>Trim 3</c:v>
                </c:pt>
                <c:pt idx="3">
                  <c:v>Trim 4</c:v>
                </c:pt>
              </c:strCache>
            </c:strRef>
          </c:cat>
          <c:val>
            <c:numRef>
              <c:f>Resumo!$D$8:$G$8</c:f>
              <c:numCache>
                <c:formatCode>"$"#,##0_);[Red]\("$"#,##0\)</c:formatCode>
                <c:ptCount val="4"/>
                <c:pt idx="0">
                  <c:v>99122</c:v>
                </c:pt>
                <c:pt idx="1">
                  <c:v>100609</c:v>
                </c:pt>
                <c:pt idx="2">
                  <c:v>102118</c:v>
                </c:pt>
                <c:pt idx="3">
                  <c:v>103650</c:v>
                </c:pt>
              </c:numCache>
            </c:numRef>
          </c:val>
        </c:ser>
        <c:ser>
          <c:idx val="4"/>
          <c:order val="1"/>
          <c:tx>
            <c:strRef>
              <c:f>Resumo!$C$11</c:f>
              <c:strCache>
                <c:ptCount val="1"/>
                <c:pt idx="0">
                  <c:v>Despesas</c:v>
                </c:pt>
              </c:strCache>
            </c:strRef>
          </c:tx>
          <c:invertIfNegative val="0"/>
          <c:cat>
            <c:strRef>
              <c:f>Resumo!$D$7:$G$7</c:f>
              <c:strCache>
                <c:ptCount val="4"/>
                <c:pt idx="0">
                  <c:v>Trim 1</c:v>
                </c:pt>
                <c:pt idx="1">
                  <c:v>Trim 2</c:v>
                </c:pt>
                <c:pt idx="2">
                  <c:v>Trim 3</c:v>
                </c:pt>
                <c:pt idx="3">
                  <c:v>Trim 4</c:v>
                </c:pt>
              </c:strCache>
            </c:strRef>
          </c:cat>
          <c:val>
            <c:numRef>
              <c:f>Resumo!$D$11:$G$11</c:f>
              <c:numCache>
                <c:formatCode>"$"#,##0_);[Red]\("$"#,##0\)</c:formatCode>
                <c:ptCount val="4"/>
                <c:pt idx="0">
                  <c:v>33398</c:v>
                </c:pt>
                <c:pt idx="1">
                  <c:v>33196</c:v>
                </c:pt>
                <c:pt idx="2">
                  <c:v>33231</c:v>
                </c:pt>
                <c:pt idx="3">
                  <c:v>33266</c:v>
                </c:pt>
              </c:numCache>
            </c:numRef>
          </c:val>
        </c:ser>
        <c:ser>
          <c:idx val="1"/>
          <c:order val="2"/>
          <c:tx>
            <c:strRef>
              <c:f>Resumo!$C$9</c:f>
              <c:strCache>
                <c:ptCount val="1"/>
                <c:pt idx="0">
                  <c:v>Custo de Vendas</c:v>
                </c:pt>
              </c:strCache>
            </c:strRef>
          </c:tx>
          <c:invertIfNegative val="0"/>
          <c:cat>
            <c:strRef>
              <c:f>Resumo!$D$7:$G$7</c:f>
              <c:strCache>
                <c:ptCount val="4"/>
                <c:pt idx="0">
                  <c:v>Trim 1</c:v>
                </c:pt>
                <c:pt idx="1">
                  <c:v>Trim 2</c:v>
                </c:pt>
                <c:pt idx="2">
                  <c:v>Trim 3</c:v>
                </c:pt>
                <c:pt idx="3">
                  <c:v>Trim 4</c:v>
                </c:pt>
              </c:strCache>
            </c:strRef>
          </c:cat>
          <c:val>
            <c:numRef>
              <c:f>Resumo!$D$9:$G$9</c:f>
              <c:numCache>
                <c:formatCode>"$"#,##0_);[Red]\("$"#,##0\)</c:formatCode>
                <c:ptCount val="4"/>
                <c:pt idx="0">
                  <c:v>58471</c:v>
                </c:pt>
                <c:pt idx="1">
                  <c:v>58997</c:v>
                </c:pt>
                <c:pt idx="2">
                  <c:v>59528</c:v>
                </c:pt>
                <c:pt idx="3">
                  <c:v>60064</c:v>
                </c:pt>
              </c:numCache>
            </c:numRef>
          </c:val>
        </c:ser>
        <c:ser>
          <c:idx val="2"/>
          <c:order val="3"/>
          <c:tx>
            <c:strRef>
              <c:f>Resumo!$C$10</c:f>
              <c:strCache>
                <c:ptCount val="1"/>
                <c:pt idx="0">
                  <c:v>Lucro Bruto</c:v>
                </c:pt>
              </c:strCache>
            </c:strRef>
          </c:tx>
          <c:invertIfNegative val="0"/>
          <c:cat>
            <c:strRef>
              <c:f>Resumo!$D$7:$G$7</c:f>
              <c:strCache>
                <c:ptCount val="4"/>
                <c:pt idx="0">
                  <c:v>Trim 1</c:v>
                </c:pt>
                <c:pt idx="1">
                  <c:v>Trim 2</c:v>
                </c:pt>
                <c:pt idx="2">
                  <c:v>Trim 3</c:v>
                </c:pt>
                <c:pt idx="3">
                  <c:v>Trim 4</c:v>
                </c:pt>
              </c:strCache>
            </c:strRef>
          </c:cat>
          <c:val>
            <c:numRef>
              <c:f>Resumo!$D$10:$G$10</c:f>
              <c:numCache>
                <c:formatCode>"$"#,##0_);[Red]\("$"#,##0\)</c:formatCode>
                <c:ptCount val="4"/>
                <c:pt idx="0">
                  <c:v>40651</c:v>
                </c:pt>
                <c:pt idx="1">
                  <c:v>41612</c:v>
                </c:pt>
                <c:pt idx="2">
                  <c:v>42590</c:v>
                </c:pt>
                <c:pt idx="3">
                  <c:v>43586</c:v>
                </c:pt>
              </c:numCache>
            </c:numRef>
          </c:val>
        </c:ser>
        <c:ser>
          <c:idx val="3"/>
          <c:order val="4"/>
          <c:tx>
            <c:strRef>
              <c:f>Resumo!$C$12</c:f>
              <c:strCache>
                <c:ptCount val="1"/>
                <c:pt idx="0">
                  <c:v>Renda Operacional</c:v>
                </c:pt>
              </c:strCache>
            </c:strRef>
          </c:tx>
          <c:invertIfNegative val="0"/>
          <c:cat>
            <c:strRef>
              <c:f>Resumo!$D$7:$G$7</c:f>
              <c:strCache>
                <c:ptCount val="4"/>
                <c:pt idx="0">
                  <c:v>Trim 1</c:v>
                </c:pt>
                <c:pt idx="1">
                  <c:v>Trim 2</c:v>
                </c:pt>
                <c:pt idx="2">
                  <c:v>Trim 3</c:v>
                </c:pt>
                <c:pt idx="3">
                  <c:v>Trim 4</c:v>
                </c:pt>
              </c:strCache>
            </c:strRef>
          </c:cat>
          <c:val>
            <c:numRef>
              <c:f>Resumo!$D$12:$G$12</c:f>
              <c:numCache>
                <c:formatCode>"$"#,##0_);[Red]\("$"#,##0\)</c:formatCode>
                <c:ptCount val="4"/>
                <c:pt idx="0">
                  <c:v>7253</c:v>
                </c:pt>
                <c:pt idx="1">
                  <c:v>8416</c:v>
                </c:pt>
                <c:pt idx="2">
                  <c:v>9359</c:v>
                </c:pt>
                <c:pt idx="3">
                  <c:v>10320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19776"/>
        <c:axId val="60898688"/>
      </c:barChart>
      <c:catAx>
        <c:axId val="55019776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2010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60898688"/>
        <c:crosses val="autoZero"/>
        <c:auto val="1"/>
        <c:lblAlgn val="ctr"/>
        <c:lblOffset val="100"/>
        <c:noMultiLvlLbl val="0"/>
      </c:catAx>
      <c:valAx>
        <c:axId val="60898688"/>
        <c:scaling>
          <c:orientation val="minMax"/>
        </c:scaling>
        <c:delete val="0"/>
        <c:axPos val="b"/>
        <c:majorGridlines/>
        <c:numFmt formatCode="&quot;$&quot;#,##0_);[Red]\(&quot;$&quot;#,##0\)" sourceLinked="1"/>
        <c:majorTickMark val="out"/>
        <c:minorTickMark val="none"/>
        <c:tickLblPos val="nextTo"/>
        <c:crossAx val="55019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69911184219682"/>
          <c:y val="9.055006805960536E-2"/>
          <c:w val="0.13321298252352604"/>
          <c:h val="0.7723758985104475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4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4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014732" cy="6225268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014732" cy="6225268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13</xdr:row>
      <xdr:rowOff>157162</xdr:rowOff>
    </xdr:from>
    <xdr:to>
      <xdr:col>12</xdr:col>
      <xdr:colOff>295275</xdr:colOff>
      <xdr:row>26</xdr:row>
      <xdr:rowOff>114300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676275</xdr:colOff>
      <xdr:row>13</xdr:row>
      <xdr:rowOff>157162</xdr:rowOff>
    </xdr:from>
    <xdr:to>
      <xdr:col>12</xdr:col>
      <xdr:colOff>285750</xdr:colOff>
      <xdr:row>26</xdr:row>
      <xdr:rowOff>114300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workbookViewId="0">
      <selection activeCell="I13" sqref="I13"/>
    </sheetView>
  </sheetViews>
  <sheetFormatPr defaultRowHeight="12.75" x14ac:dyDescent="0.2"/>
  <cols>
    <col min="1" max="1" width="20.85546875" customWidth="1"/>
    <col min="2" max="2" width="2.28515625" customWidth="1"/>
    <col min="3" max="3" width="17.28515625" customWidth="1"/>
    <col min="4" max="4" width="7.7109375" customWidth="1"/>
    <col min="5" max="7" width="8.7109375" customWidth="1"/>
    <col min="8" max="8" width="12" customWidth="1"/>
    <col min="9" max="14" width="7.7109375" customWidth="1"/>
    <col min="15" max="256" width="11.42578125" customWidth="1"/>
  </cols>
  <sheetData>
    <row r="1" spans="1:15" x14ac:dyDescent="0.2">
      <c r="A1" s="1" t="s">
        <v>0</v>
      </c>
      <c r="B1" s="2"/>
      <c r="C1" s="46" t="s">
        <v>57</v>
      </c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x14ac:dyDescent="0.2">
      <c r="A2" s="1"/>
      <c r="B2" s="2"/>
      <c r="C2" s="2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2">
      <c r="A3" s="1" t="s">
        <v>1</v>
      </c>
      <c r="B3" s="2"/>
      <c r="C3" s="6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1" t="s">
        <v>3</v>
      </c>
      <c r="B4" s="2"/>
      <c r="C4" s="7">
        <f ca="1">TODAY()</f>
        <v>40689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x14ac:dyDescent="0.2">
      <c r="A5" s="1" t="s">
        <v>4</v>
      </c>
      <c r="B5" s="2"/>
      <c r="C5" s="47" t="s">
        <v>60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3.5" thickBot="1" x14ac:dyDescent="0.25">
      <c r="A6" s="1"/>
      <c r="B6" s="2"/>
      <c r="C6" s="2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">
      <c r="A7" s="1" t="s">
        <v>6</v>
      </c>
      <c r="B7" s="2"/>
      <c r="C7" s="8" t="s">
        <v>7</v>
      </c>
      <c r="D7" s="9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2">
      <c r="A8" s="1"/>
      <c r="B8" s="2"/>
      <c r="C8" s="10" t="s">
        <v>8</v>
      </c>
      <c r="D8" s="11">
        <v>1.4999999999999999E-2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3.5" thickBot="1" x14ac:dyDescent="0.25">
      <c r="A9" s="1"/>
      <c r="B9" s="2"/>
      <c r="C9" s="31" t="s">
        <v>9</v>
      </c>
      <c r="D9" s="32">
        <v>8.9999999999999993E-3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3.5" thickBot="1" x14ac:dyDescent="0.25">
      <c r="A10" s="1"/>
      <c r="B10" s="2"/>
      <c r="C10" s="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">
      <c r="A11" s="1" t="s">
        <v>10</v>
      </c>
      <c r="B11" s="2"/>
      <c r="C11" s="28"/>
      <c r="D11" s="29" t="s">
        <v>11</v>
      </c>
      <c r="E11" s="29" t="s">
        <v>12</v>
      </c>
      <c r="F11" s="29" t="s">
        <v>13</v>
      </c>
      <c r="G11" s="29" t="s">
        <v>14</v>
      </c>
      <c r="H11" s="30" t="s">
        <v>58</v>
      </c>
      <c r="I11" s="5"/>
      <c r="J11" s="5"/>
      <c r="K11" s="5"/>
      <c r="L11" s="5"/>
      <c r="M11" s="5"/>
      <c r="N11" s="5"/>
      <c r="O11" s="5"/>
    </row>
    <row r="12" spans="1:15" x14ac:dyDescent="0.2">
      <c r="A12" s="1"/>
      <c r="B12" s="2"/>
      <c r="C12" s="22" t="s">
        <v>15</v>
      </c>
      <c r="D12" s="23">
        <v>99122</v>
      </c>
      <c r="E12" s="23">
        <v>100609</v>
      </c>
      <c r="F12" s="23">
        <v>102118</v>
      </c>
      <c r="G12" s="23">
        <v>103650</v>
      </c>
      <c r="H12" s="24">
        <f>SUM(GR_Total)</f>
        <v>424491.43207153142</v>
      </c>
      <c r="I12" s="5"/>
      <c r="J12" s="5"/>
      <c r="K12" s="5"/>
      <c r="L12" s="5"/>
      <c r="M12" s="5"/>
      <c r="N12" s="5"/>
      <c r="O12" s="5"/>
    </row>
    <row r="13" spans="1:15" x14ac:dyDescent="0.2">
      <c r="A13" s="1"/>
      <c r="B13" s="2"/>
      <c r="C13" s="22" t="s">
        <v>16</v>
      </c>
      <c r="D13" s="23">
        <v>58471</v>
      </c>
      <c r="E13" s="23">
        <v>58997</v>
      </c>
      <c r="F13" s="23">
        <v>59528</v>
      </c>
      <c r="G13" s="23">
        <v>60064</v>
      </c>
      <c r="H13" s="24">
        <f>SUM(COGS_Total)</f>
        <v>243616.98682922422</v>
      </c>
      <c r="I13" s="5"/>
      <c r="J13" s="5"/>
      <c r="K13" s="5"/>
      <c r="L13" s="5"/>
      <c r="M13" s="5"/>
      <c r="N13" s="5"/>
      <c r="O13" s="5"/>
    </row>
    <row r="14" spans="1:15" x14ac:dyDescent="0.2">
      <c r="A14" s="1"/>
      <c r="B14" s="2"/>
      <c r="C14" s="22" t="s">
        <v>17</v>
      </c>
      <c r="D14" s="23">
        <v>40651</v>
      </c>
      <c r="E14" s="23">
        <v>41612</v>
      </c>
      <c r="F14" s="23">
        <v>42590</v>
      </c>
      <c r="G14" s="23">
        <v>43586</v>
      </c>
      <c r="H14" s="24">
        <f>SUM(Gross_Profit)</f>
        <v>180874.44524230727</v>
      </c>
      <c r="I14" s="5"/>
      <c r="J14" s="5"/>
      <c r="K14" s="5"/>
      <c r="L14" s="5"/>
      <c r="M14" s="5"/>
      <c r="N14" s="5"/>
      <c r="O14" s="5"/>
    </row>
    <row r="15" spans="1:15" x14ac:dyDescent="0.2">
      <c r="A15" s="1"/>
      <c r="B15" s="2"/>
      <c r="C15" s="22" t="s">
        <v>18</v>
      </c>
      <c r="D15" s="23">
        <v>33398</v>
      </c>
      <c r="E15" s="23">
        <v>33196</v>
      </c>
      <c r="F15" s="23">
        <v>33231</v>
      </c>
      <c r="G15" s="23">
        <v>33266</v>
      </c>
      <c r="H15" s="24">
        <f>SUM(EXP_Total)</f>
        <v>133761.59821605959</v>
      </c>
      <c r="I15" s="5"/>
      <c r="J15" s="5"/>
      <c r="K15" s="5"/>
      <c r="L15" s="5"/>
      <c r="M15" s="5"/>
      <c r="N15" s="5"/>
      <c r="O15" s="5"/>
    </row>
    <row r="16" spans="1:15" ht="13.5" thickBot="1" x14ac:dyDescent="0.25">
      <c r="A16" s="1"/>
      <c r="B16" s="2"/>
      <c r="C16" s="25" t="s">
        <v>19</v>
      </c>
      <c r="D16" s="26">
        <v>7253</v>
      </c>
      <c r="E16" s="26">
        <v>8416</v>
      </c>
      <c r="F16" s="26">
        <v>9359</v>
      </c>
      <c r="G16" s="26">
        <v>10320</v>
      </c>
      <c r="H16" s="27">
        <f>SUM(Operating_Income)</f>
        <v>47112.847026247662</v>
      </c>
      <c r="I16" s="5"/>
      <c r="J16" s="5"/>
      <c r="K16" s="5"/>
      <c r="L16" s="5"/>
      <c r="M16" s="5"/>
      <c r="N16" s="5"/>
      <c r="O16" s="5"/>
    </row>
    <row r="17" spans="1:15" x14ac:dyDescent="0.2">
      <c r="A17" s="1"/>
      <c r="B17" s="2"/>
      <c r="C17" s="2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13.5" thickBot="1" x14ac:dyDescent="0.25">
      <c r="A18" s="1" t="s">
        <v>20</v>
      </c>
      <c r="B18" s="2"/>
      <c r="C18" s="2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">
      <c r="A19" s="1"/>
      <c r="B19" s="2"/>
      <c r="C19" s="13"/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26</v>
      </c>
      <c r="J19" s="9" t="s">
        <v>27</v>
      </c>
      <c r="K19" s="9" t="s">
        <v>28</v>
      </c>
      <c r="L19" s="9" t="s">
        <v>29</v>
      </c>
      <c r="M19" s="9" t="s">
        <v>30</v>
      </c>
      <c r="N19" s="9" t="s">
        <v>31</v>
      </c>
      <c r="O19" s="9" t="s">
        <v>32</v>
      </c>
    </row>
    <row r="20" spans="1:15" x14ac:dyDescent="0.2">
      <c r="A20" s="1"/>
      <c r="B20" s="2"/>
      <c r="C20" s="14" t="s">
        <v>15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5"/>
    </row>
    <row r="21" spans="1:15" x14ac:dyDescent="0.2">
      <c r="A21" s="1"/>
      <c r="B21" s="2"/>
      <c r="C21" s="16" t="s">
        <v>33</v>
      </c>
      <c r="D21" s="12">
        <v>27000</v>
      </c>
      <c r="E21" s="17">
        <v>27405</v>
      </c>
      <c r="F21" s="17">
        <v>27816.075000000001</v>
      </c>
      <c r="G21" s="17">
        <v>28233.316125000001</v>
      </c>
      <c r="H21" s="17">
        <v>28656.815866875</v>
      </c>
      <c r="I21" s="17">
        <v>29086.668104878125</v>
      </c>
      <c r="J21" s="17">
        <v>29522.968126451298</v>
      </c>
      <c r="K21" s="17">
        <v>29965.812648348066</v>
      </c>
      <c r="L21" s="17">
        <v>30415.299838073286</v>
      </c>
      <c r="M21" s="17">
        <v>30871.529335644387</v>
      </c>
      <c r="N21" s="17">
        <v>31334.602275679052</v>
      </c>
      <c r="O21" s="18">
        <v>31804.621309814236</v>
      </c>
    </row>
    <row r="22" spans="1:15" ht="13.5" thickBot="1" x14ac:dyDescent="0.25">
      <c r="A22" s="1"/>
      <c r="B22" s="2"/>
      <c r="C22" s="16" t="s">
        <v>34</v>
      </c>
      <c r="D22" s="12">
        <v>5550</v>
      </c>
      <c r="E22" s="17">
        <v>5633.25</v>
      </c>
      <c r="F22" s="17">
        <v>5717.7487499999997</v>
      </c>
      <c r="G22" s="17">
        <v>5803.5149812499994</v>
      </c>
      <c r="H22" s="17">
        <v>5890.5677059687496</v>
      </c>
      <c r="I22" s="17">
        <v>5978.9262215582812</v>
      </c>
      <c r="J22" s="17">
        <v>6068.6101148816551</v>
      </c>
      <c r="K22" s="17">
        <v>6159.6392666048796</v>
      </c>
      <c r="L22" s="17">
        <v>6252.0338556039524</v>
      </c>
      <c r="M22" s="17">
        <v>6345.8143634380112</v>
      </c>
      <c r="N22" s="17">
        <v>6441.0015788895817</v>
      </c>
      <c r="O22" s="18">
        <v>6537.6166025729253</v>
      </c>
    </row>
    <row r="23" spans="1:15" ht="13.5" thickBot="1" x14ac:dyDescent="0.25">
      <c r="A23" s="1"/>
      <c r="B23" s="2"/>
      <c r="C23" s="19" t="s">
        <v>35</v>
      </c>
      <c r="D23" s="20">
        <f t="shared" ref="D23:O23" si="0">SUM(D21:D22)</f>
        <v>32550</v>
      </c>
      <c r="E23" s="20">
        <f t="shared" si="0"/>
        <v>33038.25</v>
      </c>
      <c r="F23" s="20">
        <f t="shared" si="0"/>
        <v>33533.823750000003</v>
      </c>
      <c r="G23" s="20">
        <f t="shared" si="0"/>
        <v>34036.83110625</v>
      </c>
      <c r="H23" s="20">
        <f t="shared" si="0"/>
        <v>34547.383572843748</v>
      </c>
      <c r="I23" s="20">
        <f t="shared" si="0"/>
        <v>35065.594326436403</v>
      </c>
      <c r="J23" s="20">
        <f t="shared" si="0"/>
        <v>35591.578241332951</v>
      </c>
      <c r="K23" s="20">
        <f t="shared" si="0"/>
        <v>36125.451914952944</v>
      </c>
      <c r="L23" s="20">
        <f t="shared" si="0"/>
        <v>36667.333693677239</v>
      </c>
      <c r="M23" s="20">
        <f t="shared" si="0"/>
        <v>37217.343699082398</v>
      </c>
      <c r="N23" s="20">
        <f t="shared" si="0"/>
        <v>37775.603854568632</v>
      </c>
      <c r="O23" s="21">
        <f t="shared" si="0"/>
        <v>38342.237912387165</v>
      </c>
    </row>
    <row r="24" spans="1:15" x14ac:dyDescent="0.2">
      <c r="A24" s="1"/>
      <c r="B24" s="2"/>
      <c r="C24" s="14" t="s">
        <v>36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5"/>
    </row>
    <row r="25" spans="1:15" x14ac:dyDescent="0.2">
      <c r="A25" s="1"/>
      <c r="B25" s="2"/>
      <c r="C25" s="16" t="s">
        <v>37</v>
      </c>
      <c r="D25" s="12">
        <v>17710</v>
      </c>
      <c r="E25" s="12">
        <v>17869.39</v>
      </c>
      <c r="F25" s="12">
        <v>18030.214509999998</v>
      </c>
      <c r="G25" s="12">
        <v>18192.486440589997</v>
      </c>
      <c r="H25" s="12">
        <v>18356.218818555306</v>
      </c>
      <c r="I25" s="12">
        <v>18521.424787922304</v>
      </c>
      <c r="J25" s="12">
        <v>18688.117611013604</v>
      </c>
      <c r="K25" s="12">
        <v>18856.310669512728</v>
      </c>
      <c r="L25" s="12">
        <v>19026.017465538342</v>
      </c>
      <c r="M25" s="12">
        <v>19197.251622728189</v>
      </c>
      <c r="N25" s="12">
        <v>19370.02688733274</v>
      </c>
      <c r="O25" s="15">
        <v>19544.357129318734</v>
      </c>
    </row>
    <row r="26" spans="1:15" x14ac:dyDescent="0.2">
      <c r="A26" s="1"/>
      <c r="B26" s="2"/>
      <c r="C26" s="16" t="s">
        <v>38</v>
      </c>
      <c r="D26" s="12">
        <v>270</v>
      </c>
      <c r="E26" s="12">
        <v>272.43</v>
      </c>
      <c r="F26" s="12">
        <v>274.88186999999999</v>
      </c>
      <c r="G26" s="12">
        <v>277.35580683000001</v>
      </c>
      <c r="H26" s="12">
        <v>279.85200909146999</v>
      </c>
      <c r="I26" s="12">
        <v>282.37067717329325</v>
      </c>
      <c r="J26" s="12">
        <v>284.9120132678529</v>
      </c>
      <c r="K26" s="12">
        <v>287.47622138726359</v>
      </c>
      <c r="L26" s="12">
        <v>290.06350737974896</v>
      </c>
      <c r="M26" s="12">
        <v>292.67407894616667</v>
      </c>
      <c r="N26" s="12">
        <v>295.3081456566822</v>
      </c>
      <c r="O26" s="15">
        <v>297.96591896759236</v>
      </c>
    </row>
    <row r="27" spans="1:15" x14ac:dyDescent="0.2">
      <c r="A27" s="1"/>
      <c r="B27" s="2"/>
      <c r="C27" s="16" t="s">
        <v>39</v>
      </c>
      <c r="D27" s="12">
        <v>1240</v>
      </c>
      <c r="E27" s="12">
        <v>1251.1600000000001</v>
      </c>
      <c r="F27" s="12">
        <v>1262.4204400000001</v>
      </c>
      <c r="G27" s="12">
        <v>1273.78222396</v>
      </c>
      <c r="H27" s="12">
        <v>1285.24626397564</v>
      </c>
      <c r="I27" s="12">
        <v>1296.8134803514208</v>
      </c>
      <c r="J27" s="12">
        <v>1308.4848016745837</v>
      </c>
      <c r="K27" s="12">
        <v>1320.261164889655</v>
      </c>
      <c r="L27" s="12">
        <v>1332.1435153736618</v>
      </c>
      <c r="M27" s="12">
        <v>1344.1328070120248</v>
      </c>
      <c r="N27" s="12">
        <v>1356.2300022751331</v>
      </c>
      <c r="O27" s="15">
        <v>1368.4360722956092</v>
      </c>
    </row>
    <row r="28" spans="1:15" ht="13.5" thickBot="1" x14ac:dyDescent="0.25">
      <c r="A28" s="1"/>
      <c r="B28" s="2"/>
      <c r="C28" s="16" t="s">
        <v>40</v>
      </c>
      <c r="D28" s="12">
        <v>96</v>
      </c>
      <c r="E28" s="12">
        <v>96.864000000000004</v>
      </c>
      <c r="F28" s="12">
        <v>97.735776000000001</v>
      </c>
      <c r="G28" s="12">
        <v>98.615397983999998</v>
      </c>
      <c r="H28" s="12">
        <v>99.502936565856004</v>
      </c>
      <c r="I28" s="12">
        <v>100.3984629949487</v>
      </c>
      <c r="J28" s="12">
        <v>101.30204916190324</v>
      </c>
      <c r="K28" s="12">
        <v>102.21376760436037</v>
      </c>
      <c r="L28" s="12">
        <v>103.13369151279961</v>
      </c>
      <c r="M28" s="12">
        <v>104.06189473641481</v>
      </c>
      <c r="N28" s="12">
        <v>104.99845178904255</v>
      </c>
      <c r="O28" s="15">
        <v>105.94343785514393</v>
      </c>
    </row>
    <row r="29" spans="1:15" ht="13.5" thickBot="1" x14ac:dyDescent="0.25">
      <c r="A29" s="1"/>
      <c r="B29" s="2"/>
      <c r="C29" s="19" t="s">
        <v>41</v>
      </c>
      <c r="D29" s="20">
        <f t="shared" ref="D29:O29" si="1">SUM(D25:D28)</f>
        <v>19316</v>
      </c>
      <c r="E29" s="20">
        <f t="shared" si="1"/>
        <v>19489.844000000001</v>
      </c>
      <c r="F29" s="20">
        <f t="shared" si="1"/>
        <v>19665.252596000002</v>
      </c>
      <c r="G29" s="20">
        <f t="shared" si="1"/>
        <v>19842.239869363995</v>
      </c>
      <c r="H29" s="20">
        <f t="shared" si="1"/>
        <v>20020.820028188275</v>
      </c>
      <c r="I29" s="20">
        <f t="shared" si="1"/>
        <v>20201.007408441968</v>
      </c>
      <c r="J29" s="20">
        <f t="shared" si="1"/>
        <v>20382.816475117943</v>
      </c>
      <c r="K29" s="20">
        <f t="shared" si="1"/>
        <v>20566.261823394008</v>
      </c>
      <c r="L29" s="20">
        <f t="shared" si="1"/>
        <v>20751.358179804552</v>
      </c>
      <c r="M29" s="20">
        <f t="shared" si="1"/>
        <v>20938.120403422796</v>
      </c>
      <c r="N29" s="20">
        <f t="shared" si="1"/>
        <v>21126.563487053601</v>
      </c>
      <c r="O29" s="21">
        <f t="shared" si="1"/>
        <v>21316.702558437079</v>
      </c>
    </row>
    <row r="30" spans="1:15" ht="13.5" thickBot="1" x14ac:dyDescent="0.25">
      <c r="A30" s="1"/>
      <c r="B30" s="2"/>
      <c r="C30" s="19" t="s">
        <v>17</v>
      </c>
      <c r="D30" s="20">
        <f t="shared" ref="D30:O30" si="2">D23-SUM(D25:D28)</f>
        <v>13234</v>
      </c>
      <c r="E30" s="20">
        <f t="shared" si="2"/>
        <v>13548.405999999999</v>
      </c>
      <c r="F30" s="20">
        <f t="shared" si="2"/>
        <v>13868.571154000001</v>
      </c>
      <c r="G30" s="20">
        <f t="shared" si="2"/>
        <v>14194.591236886004</v>
      </c>
      <c r="H30" s="20">
        <f t="shared" si="2"/>
        <v>14526.563544655473</v>
      </c>
      <c r="I30" s="20">
        <f t="shared" si="2"/>
        <v>14864.586917994435</v>
      </c>
      <c r="J30" s="20">
        <f t="shared" si="2"/>
        <v>15208.761766215008</v>
      </c>
      <c r="K30" s="20">
        <f t="shared" si="2"/>
        <v>15559.190091558936</v>
      </c>
      <c r="L30" s="20">
        <f t="shared" si="2"/>
        <v>15915.975513872687</v>
      </c>
      <c r="M30" s="20">
        <f t="shared" si="2"/>
        <v>16279.223295659602</v>
      </c>
      <c r="N30" s="20">
        <f t="shared" si="2"/>
        <v>16649.04036751503</v>
      </c>
      <c r="O30" s="21">
        <f t="shared" si="2"/>
        <v>17025.535353950087</v>
      </c>
    </row>
    <row r="31" spans="1:15" x14ac:dyDescent="0.2">
      <c r="A31" s="1"/>
      <c r="B31" s="2"/>
      <c r="C31" s="14" t="s">
        <v>18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5"/>
    </row>
    <row r="32" spans="1:15" x14ac:dyDescent="0.2">
      <c r="A32" s="1"/>
      <c r="B32" s="2"/>
      <c r="C32" s="16" t="s">
        <v>42</v>
      </c>
      <c r="D32" s="12">
        <v>4000</v>
      </c>
      <c r="E32" s="12">
        <v>4000</v>
      </c>
      <c r="F32" s="12">
        <v>4000</v>
      </c>
      <c r="G32" s="12">
        <v>4000</v>
      </c>
      <c r="H32" s="12">
        <v>4000</v>
      </c>
      <c r="I32" s="12">
        <v>4000</v>
      </c>
      <c r="J32" s="12">
        <v>4000</v>
      </c>
      <c r="K32" s="12">
        <v>4000</v>
      </c>
      <c r="L32" s="12">
        <v>4000</v>
      </c>
      <c r="M32" s="12">
        <v>4000</v>
      </c>
      <c r="N32" s="12">
        <v>4000</v>
      </c>
      <c r="O32" s="15">
        <v>4000</v>
      </c>
    </row>
    <row r="33" spans="1:15" x14ac:dyDescent="0.2">
      <c r="A33" s="1"/>
      <c r="B33" s="2"/>
      <c r="C33" s="16" t="s">
        <v>43</v>
      </c>
      <c r="D33" s="12">
        <v>4700</v>
      </c>
      <c r="E33" s="12">
        <v>4700</v>
      </c>
      <c r="F33" s="12">
        <v>4700</v>
      </c>
      <c r="G33" s="12">
        <v>4700</v>
      </c>
      <c r="H33" s="12">
        <v>4700</v>
      </c>
      <c r="I33" s="12">
        <v>4700</v>
      </c>
      <c r="J33" s="12">
        <v>4700</v>
      </c>
      <c r="K33" s="12">
        <v>4700</v>
      </c>
      <c r="L33" s="12">
        <v>4700</v>
      </c>
      <c r="M33" s="12">
        <v>4700</v>
      </c>
      <c r="N33" s="12">
        <v>4700</v>
      </c>
      <c r="O33" s="15">
        <v>4700</v>
      </c>
    </row>
    <row r="34" spans="1:15" x14ac:dyDescent="0.2">
      <c r="A34" s="1"/>
      <c r="B34" s="2"/>
      <c r="C34" s="16" t="s">
        <v>44</v>
      </c>
      <c r="D34" s="12">
        <v>500</v>
      </c>
      <c r="E34" s="12">
        <v>500</v>
      </c>
      <c r="F34" s="12">
        <v>500</v>
      </c>
      <c r="G34" s="12">
        <v>500</v>
      </c>
      <c r="H34" s="12">
        <v>500</v>
      </c>
      <c r="I34" s="12">
        <v>500</v>
      </c>
      <c r="J34" s="12">
        <v>500</v>
      </c>
      <c r="K34" s="12">
        <v>500</v>
      </c>
      <c r="L34" s="12">
        <v>500</v>
      </c>
      <c r="M34" s="12">
        <v>500</v>
      </c>
      <c r="N34" s="12">
        <v>500</v>
      </c>
      <c r="O34" s="15">
        <v>500</v>
      </c>
    </row>
    <row r="35" spans="1:15" x14ac:dyDescent="0.2">
      <c r="A35" s="1"/>
      <c r="B35" s="2"/>
      <c r="C35" s="16" t="s">
        <v>45</v>
      </c>
      <c r="D35" s="12">
        <v>75</v>
      </c>
      <c r="E35" s="12">
        <v>75</v>
      </c>
      <c r="F35" s="12">
        <v>75</v>
      </c>
      <c r="G35" s="12">
        <v>75</v>
      </c>
      <c r="H35" s="12">
        <v>75</v>
      </c>
      <c r="I35" s="12">
        <v>75</v>
      </c>
      <c r="J35" s="12">
        <v>75</v>
      </c>
      <c r="K35" s="12">
        <v>75</v>
      </c>
      <c r="L35" s="12">
        <v>75</v>
      </c>
      <c r="M35" s="12">
        <v>75</v>
      </c>
      <c r="N35" s="12">
        <v>75</v>
      </c>
      <c r="O35" s="15">
        <v>75</v>
      </c>
    </row>
    <row r="36" spans="1:15" x14ac:dyDescent="0.2">
      <c r="A36" s="1"/>
      <c r="B36" s="2"/>
      <c r="C36" s="16" t="s">
        <v>46</v>
      </c>
      <c r="D36" s="12">
        <v>237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237</v>
      </c>
      <c r="L36" s="12">
        <v>0</v>
      </c>
      <c r="M36" s="12">
        <v>0</v>
      </c>
      <c r="N36" s="12">
        <v>0</v>
      </c>
      <c r="O36" s="15">
        <v>0</v>
      </c>
    </row>
    <row r="37" spans="1:15" x14ac:dyDescent="0.2">
      <c r="A37" s="1"/>
      <c r="B37" s="2"/>
      <c r="C37" s="16" t="s">
        <v>47</v>
      </c>
      <c r="D37" s="12">
        <v>280</v>
      </c>
      <c r="E37" s="12">
        <v>282.52</v>
      </c>
      <c r="F37" s="12">
        <v>285.06268</v>
      </c>
      <c r="G37" s="12">
        <v>287.62824411999998</v>
      </c>
      <c r="H37" s="12">
        <v>290.21689831707999</v>
      </c>
      <c r="I37" s="12">
        <v>292.82885040193372</v>
      </c>
      <c r="J37" s="12">
        <v>295.46431005555115</v>
      </c>
      <c r="K37" s="12">
        <v>298.12348884605109</v>
      </c>
      <c r="L37" s="12">
        <v>300.80660024566555</v>
      </c>
      <c r="M37" s="12">
        <v>303.51385964787653</v>
      </c>
      <c r="N37" s="12">
        <v>306.24548438470742</v>
      </c>
      <c r="O37" s="15">
        <v>309.00169374416981</v>
      </c>
    </row>
    <row r="38" spans="1:15" x14ac:dyDescent="0.2">
      <c r="A38" s="1"/>
      <c r="B38" s="2"/>
      <c r="C38" s="16" t="s">
        <v>48</v>
      </c>
      <c r="D38" s="12">
        <v>147</v>
      </c>
      <c r="E38" s="12">
        <v>147</v>
      </c>
      <c r="F38" s="12">
        <v>147</v>
      </c>
      <c r="G38" s="12">
        <v>147</v>
      </c>
      <c r="H38" s="12">
        <v>147</v>
      </c>
      <c r="I38" s="12">
        <v>147</v>
      </c>
      <c r="J38" s="12">
        <v>147</v>
      </c>
      <c r="K38" s="12">
        <v>147</v>
      </c>
      <c r="L38" s="12">
        <v>147</v>
      </c>
      <c r="M38" s="12">
        <v>147</v>
      </c>
      <c r="N38" s="12">
        <v>147</v>
      </c>
      <c r="O38" s="15">
        <v>147</v>
      </c>
    </row>
    <row r="39" spans="1:15" x14ac:dyDescent="0.2">
      <c r="A39" s="1"/>
      <c r="B39" s="2"/>
      <c r="C39" s="16" t="s">
        <v>49</v>
      </c>
      <c r="D39" s="12">
        <v>100</v>
      </c>
      <c r="E39" s="12">
        <v>100</v>
      </c>
      <c r="F39" s="12">
        <v>100</v>
      </c>
      <c r="G39" s="12">
        <v>100</v>
      </c>
      <c r="H39" s="12">
        <v>100</v>
      </c>
      <c r="I39" s="12">
        <v>100</v>
      </c>
      <c r="J39" s="12">
        <v>100</v>
      </c>
      <c r="K39" s="12">
        <v>100</v>
      </c>
      <c r="L39" s="12">
        <v>100</v>
      </c>
      <c r="M39" s="12">
        <v>100</v>
      </c>
      <c r="N39" s="12">
        <v>100</v>
      </c>
      <c r="O39" s="15">
        <v>100</v>
      </c>
    </row>
    <row r="40" spans="1:15" x14ac:dyDescent="0.2">
      <c r="A40" s="1"/>
      <c r="B40" s="2"/>
      <c r="C40" s="16" t="s">
        <v>50</v>
      </c>
      <c r="D40" s="12">
        <v>200</v>
      </c>
      <c r="E40" s="12">
        <v>201.8</v>
      </c>
      <c r="F40" s="12">
        <v>203.61620000000002</v>
      </c>
      <c r="G40" s="12">
        <v>205.44874580000001</v>
      </c>
      <c r="H40" s="12">
        <v>207.29778451220002</v>
      </c>
      <c r="I40" s="12">
        <v>209.16346457280983</v>
      </c>
      <c r="J40" s="12">
        <v>211.04593575396513</v>
      </c>
      <c r="K40" s="12">
        <v>212.94534917575081</v>
      </c>
      <c r="L40" s="12">
        <v>214.86185731833257</v>
      </c>
      <c r="M40" s="12">
        <v>216.79561403419757</v>
      </c>
      <c r="N40" s="12">
        <v>218.74677456050534</v>
      </c>
      <c r="O40" s="15">
        <v>220.71549553154989</v>
      </c>
    </row>
    <row r="41" spans="1:15" x14ac:dyDescent="0.2">
      <c r="A41" s="1"/>
      <c r="B41" s="2"/>
      <c r="C41" s="16" t="s">
        <v>51</v>
      </c>
      <c r="D41" s="12">
        <v>240</v>
      </c>
      <c r="E41" s="12">
        <v>240</v>
      </c>
      <c r="F41" s="12">
        <v>240</v>
      </c>
      <c r="G41" s="12">
        <v>240</v>
      </c>
      <c r="H41" s="12">
        <v>240</v>
      </c>
      <c r="I41" s="12">
        <v>240</v>
      </c>
      <c r="J41" s="12">
        <v>240</v>
      </c>
      <c r="K41" s="12">
        <v>240</v>
      </c>
      <c r="L41" s="12">
        <v>240</v>
      </c>
      <c r="M41" s="12">
        <v>240</v>
      </c>
      <c r="N41" s="12">
        <v>240</v>
      </c>
      <c r="O41" s="15">
        <v>240</v>
      </c>
    </row>
    <row r="42" spans="1:15" ht="13.5" thickBot="1" x14ac:dyDescent="0.25">
      <c r="A42" s="1"/>
      <c r="B42" s="2"/>
      <c r="C42" s="16" t="s">
        <v>52</v>
      </c>
      <c r="D42" s="12">
        <v>800</v>
      </c>
      <c r="E42" s="12">
        <v>807.2</v>
      </c>
      <c r="F42" s="12">
        <v>814.46480000000008</v>
      </c>
      <c r="G42" s="12">
        <v>821.79498320000005</v>
      </c>
      <c r="H42" s="12">
        <v>829.1911380488001</v>
      </c>
      <c r="I42" s="12">
        <v>836.65385829123932</v>
      </c>
      <c r="J42" s="12">
        <v>844.1837430158605</v>
      </c>
      <c r="K42" s="12">
        <v>851.78139670300322</v>
      </c>
      <c r="L42" s="12">
        <v>859.44742927333027</v>
      </c>
      <c r="M42" s="12">
        <v>867.18245613679028</v>
      </c>
      <c r="N42" s="12">
        <v>874.98709824202137</v>
      </c>
      <c r="O42" s="15">
        <v>882.86198212619956</v>
      </c>
    </row>
    <row r="43" spans="1:15" ht="13.5" thickBot="1" x14ac:dyDescent="0.25">
      <c r="A43" s="1"/>
      <c r="B43" s="2"/>
      <c r="C43" s="19" t="s">
        <v>53</v>
      </c>
      <c r="D43" s="20">
        <f t="shared" ref="D43:O43" si="3">SUM(D32:D42)</f>
        <v>11279</v>
      </c>
      <c r="E43" s="20">
        <f t="shared" si="3"/>
        <v>11053.52</v>
      </c>
      <c r="F43" s="20">
        <f t="shared" si="3"/>
        <v>11065.143679999999</v>
      </c>
      <c r="G43" s="20">
        <f t="shared" si="3"/>
        <v>11076.87197312</v>
      </c>
      <c r="H43" s="20">
        <f t="shared" si="3"/>
        <v>11088.70582087808</v>
      </c>
      <c r="I43" s="20">
        <f t="shared" si="3"/>
        <v>11100.646173265983</v>
      </c>
      <c r="J43" s="20">
        <f t="shared" si="3"/>
        <v>11112.693988825378</v>
      </c>
      <c r="K43" s="20">
        <f t="shared" si="3"/>
        <v>11361.850234724805</v>
      </c>
      <c r="L43" s="20">
        <f t="shared" si="3"/>
        <v>11137.115886837328</v>
      </c>
      <c r="M43" s="20">
        <f t="shared" si="3"/>
        <v>11149.491929818865</v>
      </c>
      <c r="N43" s="20">
        <f t="shared" si="3"/>
        <v>11161.979357187234</v>
      </c>
      <c r="O43" s="21">
        <f t="shared" si="3"/>
        <v>11174.57917140192</v>
      </c>
    </row>
    <row r="44" spans="1:15" ht="13.5" thickBot="1" x14ac:dyDescent="0.25">
      <c r="A44" s="1"/>
      <c r="B44" s="2"/>
      <c r="C44" s="19" t="s">
        <v>19</v>
      </c>
      <c r="D44" s="20">
        <f t="shared" ref="D44:O44" si="4">D30-D43</f>
        <v>1955</v>
      </c>
      <c r="E44" s="20">
        <f t="shared" si="4"/>
        <v>2494.8859999999986</v>
      </c>
      <c r="F44" s="20">
        <f t="shared" si="4"/>
        <v>2803.4274740000019</v>
      </c>
      <c r="G44" s="20">
        <f t="shared" si="4"/>
        <v>3117.7192637660046</v>
      </c>
      <c r="H44" s="20">
        <f t="shared" si="4"/>
        <v>3437.8577237773934</v>
      </c>
      <c r="I44" s="20">
        <f t="shared" si="4"/>
        <v>3763.940744728452</v>
      </c>
      <c r="J44" s="20">
        <f t="shared" si="4"/>
        <v>4096.0677773896296</v>
      </c>
      <c r="K44" s="20">
        <f t="shared" si="4"/>
        <v>4197.3398568341308</v>
      </c>
      <c r="L44" s="20">
        <f t="shared" si="4"/>
        <v>4778.8596270353592</v>
      </c>
      <c r="M44" s="20">
        <f t="shared" si="4"/>
        <v>5129.7313658407365</v>
      </c>
      <c r="N44" s="20">
        <f t="shared" si="4"/>
        <v>5487.0610103277959</v>
      </c>
      <c r="O44" s="21">
        <f t="shared" si="4"/>
        <v>5850.9561825481669</v>
      </c>
    </row>
  </sheetData>
  <printOptions gridLines="1" gridLinesSet="0"/>
  <pageMargins left="0.75" right="0.75" top="0.984251969" bottom="0.984251969" header="0.5" footer="0.5"/>
  <pageSetup orientation="portrait" horizontalDpi="0" verticalDpi="0" copies="0" r:id="rId1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F20" sqref="F20"/>
    </sheetView>
  </sheetViews>
  <sheetFormatPr defaultRowHeight="12.75" x14ac:dyDescent="0.2"/>
  <cols>
    <col min="1" max="1" width="17.28515625" style="45" customWidth="1"/>
    <col min="2" max="2" width="4.42578125" style="34" customWidth="1"/>
    <col min="3" max="3" width="18.28515625" style="34" customWidth="1"/>
    <col min="4" max="6" width="7.7109375" style="34" customWidth="1"/>
    <col min="7" max="256" width="11.42578125" style="34" customWidth="1"/>
    <col min="257" max="16384" width="9.140625" style="34"/>
  </cols>
  <sheetData>
    <row r="1" spans="1:6" x14ac:dyDescent="0.2">
      <c r="A1" s="43" t="s">
        <v>54</v>
      </c>
      <c r="B1" s="33"/>
      <c r="C1" s="33" t="s">
        <v>57</v>
      </c>
      <c r="D1" s="33"/>
      <c r="E1" s="33"/>
      <c r="F1" s="33"/>
    </row>
    <row r="2" spans="1:6" x14ac:dyDescent="0.2">
      <c r="A2" s="43"/>
      <c r="B2" s="33"/>
      <c r="C2" s="33"/>
      <c r="D2" s="33"/>
      <c r="E2" s="33"/>
      <c r="F2" s="33"/>
    </row>
    <row r="3" spans="1:6" x14ac:dyDescent="0.2">
      <c r="A3" s="43" t="s">
        <v>1</v>
      </c>
      <c r="B3" s="33"/>
      <c r="C3" s="33" t="s">
        <v>55</v>
      </c>
      <c r="D3" s="33"/>
      <c r="E3" s="33"/>
      <c r="F3" s="33"/>
    </row>
    <row r="4" spans="1:6" x14ac:dyDescent="0.2">
      <c r="A4" s="43" t="s">
        <v>3</v>
      </c>
      <c r="B4" s="33"/>
      <c r="C4" s="7">
        <f ca="1">TODAY()</f>
        <v>40689</v>
      </c>
      <c r="D4" s="33"/>
      <c r="E4" s="33"/>
      <c r="F4" s="33"/>
    </row>
    <row r="5" spans="1:6" x14ac:dyDescent="0.2">
      <c r="A5" s="43"/>
      <c r="B5" s="33"/>
      <c r="C5" s="33"/>
      <c r="D5" s="33"/>
      <c r="E5" s="33"/>
      <c r="F5" s="33"/>
    </row>
    <row r="6" spans="1:6" x14ac:dyDescent="0.2">
      <c r="A6" s="43"/>
      <c r="B6" s="33"/>
      <c r="C6" s="33"/>
      <c r="D6" s="33"/>
      <c r="E6" s="33"/>
      <c r="F6" s="33"/>
    </row>
    <row r="7" spans="1:6" x14ac:dyDescent="0.2">
      <c r="A7" s="43"/>
      <c r="B7" s="33"/>
      <c r="C7" s="33"/>
      <c r="D7" s="33"/>
      <c r="E7" s="33"/>
      <c r="F7" s="33"/>
    </row>
    <row r="8" spans="1:6" ht="13.5" thickBot="1" x14ac:dyDescent="0.25">
      <c r="A8" s="43" t="s">
        <v>20</v>
      </c>
      <c r="B8" s="33"/>
      <c r="C8" s="33"/>
      <c r="D8" s="33"/>
      <c r="E8" s="33"/>
      <c r="F8" s="33"/>
    </row>
    <row r="9" spans="1:6" x14ac:dyDescent="0.2">
      <c r="A9" s="43"/>
      <c r="B9" s="33"/>
      <c r="C9" s="38"/>
      <c r="D9" s="29" t="s">
        <v>21</v>
      </c>
      <c r="E9" s="29" t="s">
        <v>22</v>
      </c>
      <c r="F9" s="29" t="s">
        <v>23</v>
      </c>
    </row>
    <row r="10" spans="1:6" ht="19.149999999999999" customHeight="1" x14ac:dyDescent="0.2">
      <c r="A10" s="43"/>
      <c r="B10" s="33"/>
      <c r="C10" s="39" t="s">
        <v>36</v>
      </c>
      <c r="D10" s="23"/>
      <c r="E10" s="23"/>
      <c r="F10" s="24"/>
    </row>
    <row r="11" spans="1:6" x14ac:dyDescent="0.2">
      <c r="A11" s="43"/>
      <c r="B11" s="33"/>
      <c r="C11" s="40" t="s">
        <v>37</v>
      </c>
      <c r="D11" s="23">
        <v>17710</v>
      </c>
      <c r="E11" s="23">
        <v>17869.39</v>
      </c>
      <c r="F11" s="24">
        <v>18030.214509999998</v>
      </c>
    </row>
    <row r="12" spans="1:6" x14ac:dyDescent="0.2">
      <c r="A12" s="43"/>
      <c r="B12" s="33"/>
      <c r="C12" s="40" t="s">
        <v>38</v>
      </c>
      <c r="D12" s="23">
        <v>270</v>
      </c>
      <c r="E12" s="23">
        <v>272.43</v>
      </c>
      <c r="F12" s="24">
        <v>274.88186999999999</v>
      </c>
    </row>
    <row r="13" spans="1:6" x14ac:dyDescent="0.2">
      <c r="A13" s="43"/>
      <c r="B13" s="33"/>
      <c r="C13" s="40" t="s">
        <v>39</v>
      </c>
      <c r="D13" s="23">
        <v>1240</v>
      </c>
      <c r="E13" s="23">
        <v>1251.1600000000001</v>
      </c>
      <c r="F13" s="24">
        <v>1262.4204400000001</v>
      </c>
    </row>
    <row r="14" spans="1:6" ht="19.149999999999999" customHeight="1" thickBot="1" x14ac:dyDescent="0.25">
      <c r="A14" s="43"/>
      <c r="B14" s="33"/>
      <c r="C14" s="40" t="s">
        <v>40</v>
      </c>
      <c r="D14" s="23">
        <v>96</v>
      </c>
      <c r="E14" s="23">
        <v>96.864000000000004</v>
      </c>
      <c r="F14" s="24">
        <v>97.735776000000001</v>
      </c>
    </row>
    <row r="15" spans="1:6" ht="13.5" thickBot="1" x14ac:dyDescent="0.25">
      <c r="A15" s="43"/>
      <c r="B15" s="33"/>
      <c r="C15" s="42" t="s">
        <v>41</v>
      </c>
      <c r="D15" s="37">
        <f t="shared" ref="D15:F15" si="0">SUM(D11:D14)</f>
        <v>19316</v>
      </c>
      <c r="E15" s="37">
        <f t="shared" si="0"/>
        <v>19489.844000000001</v>
      </c>
      <c r="F15" s="41">
        <f t="shared" si="0"/>
        <v>19665.252596000002</v>
      </c>
    </row>
    <row r="16" spans="1:6" x14ac:dyDescent="0.2">
      <c r="A16" s="43"/>
      <c r="B16" s="33"/>
      <c r="C16" s="33"/>
      <c r="D16" s="33"/>
      <c r="E16" s="33"/>
      <c r="F16" s="33"/>
    </row>
    <row r="17" spans="1:6" x14ac:dyDescent="0.2">
      <c r="A17" s="43"/>
      <c r="B17" s="33"/>
      <c r="C17" s="33"/>
      <c r="D17" s="33"/>
      <c r="E17" s="33"/>
      <c r="F17" s="33"/>
    </row>
    <row r="18" spans="1:6" x14ac:dyDescent="0.2">
      <c r="A18" s="43"/>
      <c r="B18" s="33"/>
      <c r="C18" s="33"/>
      <c r="D18" s="33"/>
      <c r="E18" s="33"/>
      <c r="F18" s="33"/>
    </row>
    <row r="19" spans="1:6" x14ac:dyDescent="0.2">
      <c r="A19" s="43"/>
      <c r="B19" s="33"/>
    </row>
    <row r="20" spans="1:6" x14ac:dyDescent="0.2">
      <c r="A20" s="43"/>
      <c r="B20" s="33"/>
    </row>
    <row r="21" spans="1:6" x14ac:dyDescent="0.2">
      <c r="A21" s="43"/>
      <c r="B21" s="33"/>
    </row>
    <row r="22" spans="1:6" x14ac:dyDescent="0.2">
      <c r="A22" s="43"/>
      <c r="B22" s="33"/>
    </row>
  </sheetData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C11" activeCellId="1" sqref="C9:F9 C11:F13"/>
    </sheetView>
  </sheetViews>
  <sheetFormatPr defaultRowHeight="12.75" x14ac:dyDescent="0.2"/>
  <cols>
    <col min="1" max="1" width="17.28515625" style="44" customWidth="1"/>
    <col min="2" max="2" width="4.42578125" customWidth="1"/>
    <col min="3" max="3" width="11.140625" customWidth="1"/>
    <col min="4" max="256" width="11.42578125" customWidth="1"/>
  </cols>
  <sheetData>
    <row r="1" spans="1:6" x14ac:dyDescent="0.2">
      <c r="A1" s="43" t="s">
        <v>54</v>
      </c>
      <c r="B1" s="33"/>
      <c r="C1" s="33" t="s">
        <v>57</v>
      </c>
      <c r="D1" s="33"/>
      <c r="E1" s="33"/>
      <c r="F1" s="33"/>
    </row>
    <row r="2" spans="1:6" x14ac:dyDescent="0.2">
      <c r="A2" s="43"/>
      <c r="B2" s="33"/>
      <c r="C2" s="33"/>
      <c r="D2" s="33"/>
      <c r="E2" s="33"/>
      <c r="F2" s="33"/>
    </row>
    <row r="3" spans="1:6" x14ac:dyDescent="0.2">
      <c r="A3" s="43" t="s">
        <v>1</v>
      </c>
      <c r="B3" s="33"/>
      <c r="C3" s="33" t="s">
        <v>55</v>
      </c>
      <c r="D3" s="33"/>
      <c r="E3" s="33"/>
      <c r="F3" s="33"/>
    </row>
    <row r="4" spans="1:6" x14ac:dyDescent="0.2">
      <c r="A4" s="43" t="s">
        <v>3</v>
      </c>
      <c r="B4" s="33"/>
      <c r="C4" s="7">
        <f ca="1">TODAY()</f>
        <v>40689</v>
      </c>
      <c r="D4" s="33"/>
      <c r="E4" s="33"/>
      <c r="F4" s="33"/>
    </row>
    <row r="5" spans="1:6" x14ac:dyDescent="0.2">
      <c r="A5" s="43"/>
      <c r="B5" s="33"/>
      <c r="C5" s="33"/>
      <c r="D5" s="33"/>
      <c r="E5" s="33"/>
      <c r="F5" s="33"/>
    </row>
    <row r="6" spans="1:6" x14ac:dyDescent="0.2">
      <c r="A6" s="43"/>
      <c r="B6" s="33"/>
      <c r="C6" s="33"/>
      <c r="D6" s="33"/>
      <c r="E6" s="33"/>
      <c r="F6" s="33"/>
    </row>
    <row r="7" spans="1:6" x14ac:dyDescent="0.2">
      <c r="A7" s="43"/>
      <c r="B7" s="33"/>
      <c r="C7" s="33"/>
      <c r="D7" s="33"/>
      <c r="E7" s="33"/>
      <c r="F7" s="33"/>
    </row>
    <row r="8" spans="1:6" ht="13.5" thickBot="1" x14ac:dyDescent="0.25">
      <c r="A8" s="43" t="s">
        <v>20</v>
      </c>
      <c r="B8" s="33"/>
      <c r="C8" s="33"/>
      <c r="D8" s="33"/>
      <c r="E8" s="33"/>
      <c r="F8" s="33"/>
    </row>
    <row r="9" spans="1:6" x14ac:dyDescent="0.2">
      <c r="A9" s="43"/>
      <c r="B9" s="33"/>
      <c r="C9" s="38"/>
      <c r="D9" s="29" t="s">
        <v>24</v>
      </c>
      <c r="E9" s="29" t="s">
        <v>25</v>
      </c>
      <c r="F9" s="29" t="s">
        <v>26</v>
      </c>
    </row>
    <row r="10" spans="1:6" x14ac:dyDescent="0.2">
      <c r="A10" s="43"/>
      <c r="B10" s="33"/>
      <c r="C10" s="39" t="s">
        <v>15</v>
      </c>
      <c r="D10" s="23"/>
      <c r="E10" s="23"/>
      <c r="F10" s="24"/>
    </row>
    <row r="11" spans="1:6" x14ac:dyDescent="0.2">
      <c r="A11" s="43"/>
      <c r="B11" s="33"/>
      <c r="C11" s="40" t="s">
        <v>33</v>
      </c>
      <c r="D11" s="35">
        <v>28233.316125000001</v>
      </c>
      <c r="E11" s="35">
        <v>28656.815866875</v>
      </c>
      <c r="F11" s="36">
        <v>29086.668104878125</v>
      </c>
    </row>
    <row r="12" spans="1:6" ht="13.5" thickBot="1" x14ac:dyDescent="0.25">
      <c r="A12" s="43"/>
      <c r="B12" s="33"/>
      <c r="C12" s="40" t="s">
        <v>34</v>
      </c>
      <c r="D12" s="35">
        <v>5803.5149812499994</v>
      </c>
      <c r="E12" s="35">
        <v>5890.5677059687496</v>
      </c>
      <c r="F12" s="36">
        <v>5978.9262215582812</v>
      </c>
    </row>
    <row r="13" spans="1:6" ht="13.5" thickBot="1" x14ac:dyDescent="0.25">
      <c r="A13" s="43"/>
      <c r="B13" s="33"/>
      <c r="C13" s="42" t="s">
        <v>35</v>
      </c>
      <c r="D13" s="37">
        <f t="shared" ref="D13:F13" si="0">SUM(D11:D12)</f>
        <v>34036.83110625</v>
      </c>
      <c r="E13" s="37">
        <f t="shared" si="0"/>
        <v>34547.383572843748</v>
      </c>
      <c r="F13" s="41">
        <f t="shared" si="0"/>
        <v>35065.594326436403</v>
      </c>
    </row>
    <row r="14" spans="1:6" x14ac:dyDescent="0.2">
      <c r="A14" s="43"/>
      <c r="B14" s="33"/>
    </row>
    <row r="15" spans="1:6" x14ac:dyDescent="0.2">
      <c r="A15" s="43"/>
      <c r="B15" s="33"/>
    </row>
    <row r="16" spans="1:6" x14ac:dyDescent="0.2">
      <c r="A16" s="43"/>
      <c r="B16" s="33"/>
    </row>
    <row r="17" spans="1:6" x14ac:dyDescent="0.2">
      <c r="A17" s="43"/>
      <c r="B17" s="33"/>
    </row>
    <row r="18" spans="1:6" x14ac:dyDescent="0.2">
      <c r="A18" s="43"/>
      <c r="B18" s="33"/>
    </row>
    <row r="19" spans="1:6" x14ac:dyDescent="0.2">
      <c r="A19" s="43"/>
      <c r="B19" s="33"/>
    </row>
    <row r="20" spans="1:6" x14ac:dyDescent="0.2">
      <c r="A20" s="43"/>
      <c r="B20" s="33"/>
      <c r="C20" s="33"/>
      <c r="D20" s="33"/>
      <c r="E20" s="33"/>
      <c r="F20" s="33"/>
    </row>
  </sheetData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A2" workbookViewId="0">
      <selection activeCell="G32" sqref="G32"/>
    </sheetView>
  </sheetViews>
  <sheetFormatPr defaultRowHeight="12.75" x14ac:dyDescent="0.2"/>
  <cols>
    <col min="1" max="1" width="16.28515625" customWidth="1"/>
    <col min="2" max="2" width="3.28515625" customWidth="1"/>
    <col min="3" max="3" width="18.140625" customWidth="1"/>
    <col min="4" max="256" width="11.42578125" customWidth="1"/>
  </cols>
  <sheetData>
    <row r="1" spans="1:9" x14ac:dyDescent="0.2">
      <c r="A1" s="1" t="s">
        <v>54</v>
      </c>
      <c r="B1" s="2"/>
      <c r="C1" s="3" t="s">
        <v>56</v>
      </c>
      <c r="D1" s="4"/>
      <c r="E1" s="4"/>
      <c r="F1" s="4"/>
      <c r="G1" s="4"/>
      <c r="H1" s="4"/>
      <c r="I1" s="4"/>
    </row>
    <row r="2" spans="1:9" x14ac:dyDescent="0.2">
      <c r="A2" s="1"/>
      <c r="B2" s="2"/>
      <c r="C2" s="2"/>
      <c r="D2" s="5"/>
      <c r="E2" s="5"/>
      <c r="F2" s="5"/>
      <c r="G2" s="5"/>
      <c r="H2" s="5"/>
      <c r="I2" s="5"/>
    </row>
    <row r="3" spans="1:9" x14ac:dyDescent="0.2">
      <c r="A3" s="1" t="s">
        <v>1</v>
      </c>
      <c r="B3" s="2"/>
      <c r="C3" s="6" t="s">
        <v>55</v>
      </c>
      <c r="D3" s="5"/>
      <c r="E3" s="5"/>
      <c r="F3" s="5"/>
      <c r="G3" s="5"/>
      <c r="H3" s="5"/>
      <c r="I3" s="5"/>
    </row>
    <row r="4" spans="1:9" x14ac:dyDescent="0.2">
      <c r="A4" s="1" t="s">
        <v>3</v>
      </c>
      <c r="B4" s="2"/>
      <c r="C4" s="7">
        <f ca="1">TODAY()</f>
        <v>40689</v>
      </c>
      <c r="D4" s="5"/>
      <c r="E4" s="5"/>
      <c r="F4" s="5"/>
      <c r="G4" s="5"/>
      <c r="H4" s="5"/>
      <c r="I4" s="5"/>
    </row>
    <row r="5" spans="1:9" x14ac:dyDescent="0.2">
      <c r="A5" s="1" t="s">
        <v>4</v>
      </c>
      <c r="B5" s="2"/>
      <c r="C5" s="2" t="s">
        <v>5</v>
      </c>
      <c r="D5" s="5"/>
      <c r="E5" s="5"/>
      <c r="F5" s="5"/>
      <c r="G5" s="5"/>
      <c r="H5" s="5"/>
      <c r="I5" s="5"/>
    </row>
    <row r="6" spans="1:9" ht="13.5" thickBot="1" x14ac:dyDescent="0.25">
      <c r="A6" s="1"/>
      <c r="B6" s="2"/>
      <c r="C6" s="2"/>
      <c r="D6" s="5"/>
      <c r="E6" s="5"/>
      <c r="F6" s="5"/>
      <c r="G6" s="5"/>
      <c r="H6" s="5"/>
      <c r="I6" s="5"/>
    </row>
    <row r="7" spans="1:9" x14ac:dyDescent="0.2">
      <c r="A7" s="1" t="s">
        <v>10</v>
      </c>
      <c r="B7" s="2"/>
      <c r="C7" s="28"/>
      <c r="D7" s="29" t="s">
        <v>11</v>
      </c>
      <c r="E7" s="29" t="s">
        <v>12</v>
      </c>
      <c r="F7" s="29" t="s">
        <v>13</v>
      </c>
      <c r="G7" s="29" t="s">
        <v>14</v>
      </c>
      <c r="H7" s="30" t="s">
        <v>59</v>
      </c>
      <c r="I7" s="5"/>
    </row>
    <row r="8" spans="1:9" x14ac:dyDescent="0.2">
      <c r="A8" s="1"/>
      <c r="B8" s="2"/>
      <c r="C8" s="22" t="s">
        <v>15</v>
      </c>
      <c r="D8" s="23">
        <v>99122</v>
      </c>
      <c r="E8" s="23">
        <v>100609</v>
      </c>
      <c r="F8" s="23">
        <v>102118</v>
      </c>
      <c r="G8" s="23">
        <v>103650</v>
      </c>
      <c r="H8" s="24">
        <f>SUM(GR_Total)</f>
        <v>424491.43207153142</v>
      </c>
      <c r="I8" s="5"/>
    </row>
    <row r="9" spans="1:9" x14ac:dyDescent="0.2">
      <c r="A9" s="1"/>
      <c r="B9" s="2"/>
      <c r="C9" s="22" t="s">
        <v>16</v>
      </c>
      <c r="D9" s="23">
        <v>58471</v>
      </c>
      <c r="E9" s="23">
        <v>58997</v>
      </c>
      <c r="F9" s="23">
        <v>59528</v>
      </c>
      <c r="G9" s="23">
        <v>60064</v>
      </c>
      <c r="H9" s="24">
        <f>SUM(COGS_Total)</f>
        <v>243616.98682922422</v>
      </c>
      <c r="I9" s="5"/>
    </row>
    <row r="10" spans="1:9" x14ac:dyDescent="0.2">
      <c r="A10" s="1"/>
      <c r="B10" s="2"/>
      <c r="C10" s="22" t="s">
        <v>17</v>
      </c>
      <c r="D10" s="23">
        <v>40651</v>
      </c>
      <c r="E10" s="23">
        <v>41612</v>
      </c>
      <c r="F10" s="23">
        <v>42590</v>
      </c>
      <c r="G10" s="23">
        <v>43586</v>
      </c>
      <c r="H10" s="24">
        <f>SUM(Gross_Profit)</f>
        <v>180874.44524230727</v>
      </c>
      <c r="I10" s="5"/>
    </row>
    <row r="11" spans="1:9" x14ac:dyDescent="0.2">
      <c r="A11" s="1"/>
      <c r="B11" s="2"/>
      <c r="C11" s="22" t="s">
        <v>18</v>
      </c>
      <c r="D11" s="23">
        <v>33398</v>
      </c>
      <c r="E11" s="23">
        <v>33196</v>
      </c>
      <c r="F11" s="23">
        <v>33231</v>
      </c>
      <c r="G11" s="23">
        <v>33266</v>
      </c>
      <c r="H11" s="24">
        <f>SUM(EXP_Total)</f>
        <v>133761.59821605959</v>
      </c>
      <c r="I11" s="5"/>
    </row>
    <row r="12" spans="1:9" ht="13.5" thickBot="1" x14ac:dyDescent="0.25">
      <c r="A12" s="1"/>
      <c r="B12" s="2"/>
      <c r="C12" s="25" t="s">
        <v>19</v>
      </c>
      <c r="D12" s="26">
        <v>7253</v>
      </c>
      <c r="E12" s="26">
        <v>8416</v>
      </c>
      <c r="F12" s="26">
        <v>9359</v>
      </c>
      <c r="G12" s="26">
        <v>10320</v>
      </c>
      <c r="H12" s="27">
        <f>SUM(Operating_Income)</f>
        <v>47112.847026247662</v>
      </c>
      <c r="I12" s="5"/>
    </row>
    <row r="13" spans="1:9" x14ac:dyDescent="0.2">
      <c r="A13" s="1"/>
      <c r="B13" s="2"/>
      <c r="C13" s="2"/>
      <c r="D13" s="5"/>
      <c r="E13" s="5"/>
      <c r="F13" s="5"/>
      <c r="G13" s="5"/>
      <c r="H13" s="5"/>
      <c r="I13" s="5"/>
    </row>
  </sheetData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17</vt:i4>
      </vt:variant>
      <vt:variant>
        <vt:lpstr>Gráficos</vt:lpstr>
      </vt:variant>
      <vt:variant>
        <vt:i4>2</vt:i4>
      </vt:variant>
      <vt:variant>
        <vt:lpstr>Intervalos nomeados</vt:lpstr>
      </vt:variant>
      <vt:variant>
        <vt:i4>5</vt:i4>
      </vt:variant>
    </vt:vector>
  </HeadingPairs>
  <TitlesOfParts>
    <vt:vector size="24" baseType="lpstr">
      <vt:lpstr>Orçamento de Caixa</vt:lpstr>
      <vt:lpstr>1ro. Trim. 2010</vt:lpstr>
      <vt:lpstr>2do. Trim. 2010</vt:lpstr>
      <vt:lpstr>Resumo</vt:lpstr>
      <vt:lpstr>Plan4</vt:lpstr>
      <vt:lpstr>Plan5</vt:lpstr>
      <vt:lpstr>Plan6</vt:lpstr>
      <vt:lpstr>Plan7</vt:lpstr>
      <vt:lpstr>Plan8</vt:lpstr>
      <vt:lpstr>Plan9</vt:lpstr>
      <vt:lpstr>Plan10</vt:lpstr>
      <vt:lpstr>Plan11</vt:lpstr>
      <vt:lpstr>Plan12</vt:lpstr>
      <vt:lpstr>Plan13</vt:lpstr>
      <vt:lpstr>Plan14</vt:lpstr>
      <vt:lpstr>Plan15</vt:lpstr>
      <vt:lpstr>Plan16</vt:lpstr>
      <vt:lpstr>Gráfico</vt:lpstr>
      <vt:lpstr>Grafico 2</vt:lpstr>
      <vt:lpstr>COGS_Total</vt:lpstr>
      <vt:lpstr>EXP_Total</vt:lpstr>
      <vt:lpstr>GR_Total</vt:lpstr>
      <vt:lpstr>Gross_Profit</vt:lpstr>
      <vt:lpstr>Operating_Income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Orçamento de Caixa da Comércio Costa Leste</dc:title>
  <dc:subject>Ano Fiscal de 1994</dc:subject>
  <dc:creator>Carlos Melo</dc:creator>
  <cp:lastModifiedBy>Anibal</cp:lastModifiedBy>
  <dcterms:created xsi:type="dcterms:W3CDTF">1997-02-05T09:41:25Z</dcterms:created>
  <dcterms:modified xsi:type="dcterms:W3CDTF">2011-05-26T18:33:21Z</dcterms:modified>
</cp:coreProperties>
</file>